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thletics Web Site\documents\athletics\athletics_track_field\"/>
    </mc:Choice>
  </mc:AlternateContent>
  <bookViews>
    <workbookView xWindow="0" yWindow="0" windowWidth="26550" windowHeight="10200" tabRatio="824" activeTab="2"/>
  </bookViews>
  <sheets>
    <sheet name="Entries" sheetId="37" r:id="rId1"/>
    <sheet name="Results" sheetId="36" r:id="rId2"/>
    <sheet name="100m Hurdles" sheetId="73" r:id="rId3"/>
    <sheet name="400m Hurdles" sheetId="79" r:id="rId4"/>
    <sheet name="100m" sheetId="1" r:id="rId5"/>
    <sheet name="200m" sheetId="74" r:id="rId6"/>
    <sheet name="400m" sheetId="76" r:id="rId7"/>
    <sheet name="800m" sheetId="71" r:id="rId8"/>
    <sheet name="1500m" sheetId="46" r:id="rId9"/>
    <sheet name="3000m" sheetId="77" r:id="rId10"/>
    <sheet name="Steeplechase" sheetId="78" r:id="rId11"/>
    <sheet name="Long Jump" sheetId="54" r:id="rId12"/>
    <sheet name="Triple Jump" sheetId="55" r:id="rId13"/>
    <sheet name="High Jump" sheetId="56" r:id="rId14"/>
    <sheet name="Pole Vault" sheetId="57" r:id="rId15"/>
    <sheet name="Shot Put" sheetId="58" r:id="rId16"/>
    <sheet name="Discus" sheetId="59" r:id="rId17"/>
    <sheet name="Javelin" sheetId="60" r:id="rId18"/>
    <sheet name="Hammer" sheetId="61" r:id="rId19"/>
    <sheet name="300m" sheetId="75" r:id="rId20"/>
  </sheets>
  <definedNames>
    <definedName name="_xlnm.Print_Area" localSheetId="4">'100m'!$E$35:$P$42</definedName>
    <definedName name="_xlnm.Print_Area" localSheetId="2">'100m Hurdles'!$E$35:$P$42</definedName>
    <definedName name="_xlnm.Print_Area" localSheetId="8">'1500m'!$E$35:$P$46</definedName>
    <definedName name="_xlnm.Print_Area" localSheetId="5">'200m'!$E$35:$P$42</definedName>
    <definedName name="_xlnm.Print_Area" localSheetId="6">'400m'!$E$35:$P$42</definedName>
    <definedName name="_xlnm.Print_Area" localSheetId="7">'800m'!$E$39:$Q$54</definedName>
    <definedName name="_xlnm.Print_Area" localSheetId="16">Discus!$E$35:$O$46</definedName>
    <definedName name="_xlnm.Print_Area" localSheetId="13">'High Jump'!$E$35:$O$46</definedName>
    <definedName name="_xlnm.Print_Area" localSheetId="17">Javelin!$E$35:$O$46</definedName>
    <definedName name="_xlnm.Print_Area" localSheetId="11">'Long Jump'!$E$35:$O$46</definedName>
    <definedName name="_xlnm.Print_Area" localSheetId="15">'Shot Put'!$E$35:$O$46</definedName>
    <definedName name="_xlnm.Print_Area" localSheetId="12">'Triple Jump'!$E$35:$O$46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6" l="1"/>
  <c r="C22" i="36"/>
  <c r="B22" i="36"/>
  <c r="D21" i="36"/>
  <c r="C21" i="36"/>
  <c r="B21" i="36"/>
  <c r="D20" i="36"/>
  <c r="C20" i="36"/>
  <c r="B20" i="36"/>
  <c r="D19" i="36"/>
  <c r="C19" i="36"/>
  <c r="B19" i="36"/>
  <c r="D18" i="36"/>
  <c r="C18" i="36"/>
  <c r="B18" i="36"/>
  <c r="D17" i="36"/>
  <c r="C17" i="36"/>
  <c r="B17" i="36"/>
  <c r="D16" i="36"/>
  <c r="C16" i="36"/>
  <c r="B16" i="36"/>
  <c r="O16" i="54" l="1"/>
  <c r="K46" i="61" l="1"/>
  <c r="K44" i="61"/>
  <c r="K43" i="61"/>
  <c r="K42" i="61"/>
  <c r="K41" i="61"/>
  <c r="K40" i="61"/>
  <c r="K39" i="61"/>
  <c r="K38" i="61"/>
  <c r="K37" i="61"/>
  <c r="K36" i="61"/>
  <c r="K35" i="61"/>
  <c r="V36" i="71" l="1"/>
  <c r="U32" i="76"/>
  <c r="U32" i="75"/>
  <c r="U32" i="74"/>
  <c r="U32" i="1"/>
  <c r="Q39" i="71"/>
  <c r="P35" i="76"/>
  <c r="P35" i="75"/>
  <c r="P35" i="74"/>
  <c r="P35" i="1"/>
  <c r="F13" i="36" l="1"/>
  <c r="A2" i="36"/>
  <c r="A13" i="36"/>
  <c r="A24" i="36"/>
  <c r="F2" i="36"/>
  <c r="I11" i="36" l="1"/>
  <c r="H11" i="36"/>
  <c r="G11" i="36"/>
  <c r="I10" i="36"/>
  <c r="H10" i="36"/>
  <c r="G10" i="36"/>
  <c r="I9" i="36"/>
  <c r="H9" i="36"/>
  <c r="G9" i="36"/>
  <c r="I8" i="36"/>
  <c r="H8" i="36"/>
  <c r="G8" i="36"/>
  <c r="I7" i="36"/>
  <c r="H7" i="36"/>
  <c r="G7" i="36"/>
  <c r="I6" i="36"/>
  <c r="H6" i="36"/>
  <c r="G6" i="36"/>
  <c r="I5" i="36"/>
  <c r="H5" i="36"/>
  <c r="G5" i="36"/>
  <c r="I4" i="36"/>
  <c r="H4" i="36"/>
  <c r="G4" i="36"/>
  <c r="N42" i="79"/>
  <c r="M42" i="79"/>
  <c r="L42" i="79"/>
  <c r="I42" i="79"/>
  <c r="H42" i="79"/>
  <c r="N41" i="79"/>
  <c r="M41" i="79"/>
  <c r="L41" i="79"/>
  <c r="I41" i="79"/>
  <c r="H41" i="79"/>
  <c r="N40" i="79"/>
  <c r="M40" i="79"/>
  <c r="L40" i="79"/>
  <c r="I40" i="79"/>
  <c r="H40" i="79"/>
  <c r="N39" i="79"/>
  <c r="M39" i="79"/>
  <c r="L39" i="79"/>
  <c r="I39" i="79"/>
  <c r="H39" i="79"/>
  <c r="AC38" i="79"/>
  <c r="AB38" i="79"/>
  <c r="AA38" i="79"/>
  <c r="N38" i="79"/>
  <c r="M38" i="79"/>
  <c r="L38" i="79"/>
  <c r="I38" i="79"/>
  <c r="H38" i="79"/>
  <c r="AC37" i="79"/>
  <c r="AB37" i="79"/>
  <c r="AA37" i="79"/>
  <c r="N37" i="79"/>
  <c r="M37" i="79"/>
  <c r="L37" i="79"/>
  <c r="I37" i="79"/>
  <c r="H37" i="79"/>
  <c r="N36" i="79"/>
  <c r="M36" i="79"/>
  <c r="L36" i="79"/>
  <c r="I36" i="79"/>
  <c r="H36" i="79"/>
  <c r="P35" i="79"/>
  <c r="N35" i="79"/>
  <c r="M35" i="79"/>
  <c r="L35" i="79"/>
  <c r="I35" i="79"/>
  <c r="H35" i="79"/>
  <c r="E35" i="79"/>
  <c r="S34" i="79"/>
  <c r="R34" i="79"/>
  <c r="Q34" i="79"/>
  <c r="P34" i="79"/>
  <c r="O34" i="79"/>
  <c r="N34" i="79"/>
  <c r="M34" i="79"/>
  <c r="L34" i="79"/>
  <c r="I34" i="79"/>
  <c r="H34" i="79"/>
  <c r="S33" i="79"/>
  <c r="R33" i="79"/>
  <c r="Q33" i="79"/>
  <c r="P33" i="79"/>
  <c r="O33" i="79"/>
  <c r="N33" i="79"/>
  <c r="M33" i="79"/>
  <c r="L33" i="79"/>
  <c r="I33" i="79"/>
  <c r="H33" i="79"/>
  <c r="U32" i="79"/>
  <c r="S32" i="79"/>
  <c r="R32" i="79"/>
  <c r="Q32" i="79"/>
  <c r="P32" i="79"/>
  <c r="O32" i="79"/>
  <c r="N32" i="79"/>
  <c r="M32" i="79"/>
  <c r="L32" i="79"/>
  <c r="I32" i="79"/>
  <c r="H32" i="79"/>
  <c r="S31" i="79"/>
  <c r="R31" i="79"/>
  <c r="Q31" i="79"/>
  <c r="P31" i="79"/>
  <c r="O31" i="79"/>
  <c r="N31" i="79"/>
  <c r="M31" i="79"/>
  <c r="L31" i="79"/>
  <c r="I31" i="79"/>
  <c r="H31" i="79"/>
  <c r="S30" i="79"/>
  <c r="R30" i="79"/>
  <c r="Q30" i="79"/>
  <c r="P30" i="79"/>
  <c r="O30" i="79"/>
  <c r="N30" i="79"/>
  <c r="M30" i="79"/>
  <c r="L30" i="79"/>
  <c r="I30" i="79"/>
  <c r="H30" i="79"/>
  <c r="S29" i="79"/>
  <c r="R29" i="79"/>
  <c r="Q29" i="79"/>
  <c r="P29" i="79"/>
  <c r="O29" i="79"/>
  <c r="N29" i="79"/>
  <c r="M29" i="79"/>
  <c r="L29" i="79"/>
  <c r="I29" i="79"/>
  <c r="H29" i="79"/>
  <c r="S28" i="79"/>
  <c r="R28" i="79"/>
  <c r="Q28" i="79"/>
  <c r="P28" i="79"/>
  <c r="O28" i="79"/>
  <c r="N28" i="79"/>
  <c r="M28" i="79"/>
  <c r="L28" i="79"/>
  <c r="I28" i="79"/>
  <c r="H28" i="79"/>
  <c r="S27" i="79"/>
  <c r="R27" i="79"/>
  <c r="Q27" i="79"/>
  <c r="P27" i="79"/>
  <c r="O27" i="79"/>
  <c r="N27" i="79"/>
  <c r="M27" i="79"/>
  <c r="L27" i="79"/>
  <c r="I27" i="79"/>
  <c r="H27" i="79"/>
  <c r="S26" i="79"/>
  <c r="R26" i="79"/>
  <c r="Q26" i="79"/>
  <c r="P26" i="79"/>
  <c r="O26" i="79"/>
  <c r="N26" i="79"/>
  <c r="M26" i="79"/>
  <c r="L26" i="79"/>
  <c r="I26" i="79"/>
  <c r="H26" i="79"/>
  <c r="S25" i="79"/>
  <c r="R25" i="79"/>
  <c r="Q25" i="79"/>
  <c r="P25" i="79"/>
  <c r="O25" i="79"/>
  <c r="N25" i="79"/>
  <c r="M25" i="79"/>
  <c r="L25" i="79"/>
  <c r="I25" i="79"/>
  <c r="H25" i="79"/>
  <c r="S24" i="79"/>
  <c r="R24" i="79"/>
  <c r="Q24" i="79"/>
  <c r="P24" i="79"/>
  <c r="O24" i="79"/>
  <c r="N24" i="79"/>
  <c r="M24" i="79"/>
  <c r="L24" i="79"/>
  <c r="I24" i="79"/>
  <c r="H24" i="79"/>
  <c r="S23" i="79"/>
  <c r="R23" i="79"/>
  <c r="Q23" i="79"/>
  <c r="P23" i="79"/>
  <c r="O23" i="79"/>
  <c r="N23" i="79"/>
  <c r="M23" i="79"/>
  <c r="L23" i="79"/>
  <c r="I23" i="79"/>
  <c r="H23" i="79"/>
  <c r="S22" i="79"/>
  <c r="R22" i="79"/>
  <c r="Q22" i="79"/>
  <c r="P22" i="79"/>
  <c r="O22" i="79"/>
  <c r="N22" i="79"/>
  <c r="M22" i="79"/>
  <c r="L22" i="79"/>
  <c r="I22" i="79"/>
  <c r="H22" i="79"/>
  <c r="S21" i="79"/>
  <c r="R21" i="79"/>
  <c r="Q21" i="79"/>
  <c r="P21" i="79"/>
  <c r="O21" i="79"/>
  <c r="N21" i="79"/>
  <c r="M21" i="79"/>
  <c r="L21" i="79"/>
  <c r="I21" i="79"/>
  <c r="H21" i="79"/>
  <c r="S20" i="79"/>
  <c r="R20" i="79"/>
  <c r="Q20" i="79"/>
  <c r="P20" i="79"/>
  <c r="O20" i="79"/>
  <c r="N20" i="79"/>
  <c r="M20" i="79"/>
  <c r="L20" i="79"/>
  <c r="I20" i="79"/>
  <c r="H20" i="79"/>
  <c r="S19" i="79"/>
  <c r="R19" i="79"/>
  <c r="Q19" i="79"/>
  <c r="P19" i="79"/>
  <c r="O19" i="79"/>
  <c r="N19" i="79"/>
  <c r="M19" i="79"/>
  <c r="L19" i="79"/>
  <c r="I19" i="79"/>
  <c r="H19" i="79"/>
  <c r="S18" i="79"/>
  <c r="R18" i="79"/>
  <c r="Q18" i="79"/>
  <c r="P18" i="79"/>
  <c r="O18" i="79"/>
  <c r="N18" i="79"/>
  <c r="M18" i="79"/>
  <c r="L18" i="79"/>
  <c r="I18" i="79"/>
  <c r="H18" i="79"/>
  <c r="S17" i="79"/>
  <c r="R17" i="79"/>
  <c r="Q17" i="79"/>
  <c r="P17" i="79"/>
  <c r="O17" i="79"/>
  <c r="N17" i="79"/>
  <c r="M17" i="79"/>
  <c r="L17" i="79"/>
  <c r="I17" i="79"/>
  <c r="H17" i="79"/>
  <c r="S16" i="79"/>
  <c r="R16" i="79"/>
  <c r="Q16" i="79"/>
  <c r="P16" i="79"/>
  <c r="O16" i="79"/>
  <c r="N16" i="79"/>
  <c r="M16" i="79"/>
  <c r="L16" i="79"/>
  <c r="I16" i="79"/>
  <c r="H16" i="79"/>
  <c r="S15" i="79"/>
  <c r="R15" i="79"/>
  <c r="Q15" i="79"/>
  <c r="P15" i="79"/>
  <c r="O15" i="79"/>
  <c r="N15" i="79"/>
  <c r="M15" i="79"/>
  <c r="L15" i="79"/>
  <c r="I15" i="79"/>
  <c r="H15" i="79"/>
  <c r="S14" i="79"/>
  <c r="R14" i="79"/>
  <c r="Q14" i="79"/>
  <c r="P14" i="79"/>
  <c r="O14" i="79"/>
  <c r="N14" i="79"/>
  <c r="M14" i="79"/>
  <c r="L14" i="79"/>
  <c r="I14" i="79"/>
  <c r="H14" i="79"/>
  <c r="S13" i="79"/>
  <c r="R13" i="79"/>
  <c r="Q13" i="79"/>
  <c r="P13" i="79"/>
  <c r="O13" i="79"/>
  <c r="N13" i="79"/>
  <c r="M13" i="79"/>
  <c r="L13" i="79"/>
  <c r="I13" i="79"/>
  <c r="H13" i="79"/>
  <c r="S12" i="79"/>
  <c r="R12" i="79"/>
  <c r="Q12" i="79"/>
  <c r="P12" i="79"/>
  <c r="O12" i="79"/>
  <c r="N12" i="79"/>
  <c r="M12" i="79"/>
  <c r="L12" i="79"/>
  <c r="I12" i="79"/>
  <c r="H12" i="79"/>
  <c r="S11" i="79"/>
  <c r="R11" i="79"/>
  <c r="Q11" i="79"/>
  <c r="P11" i="79"/>
  <c r="O11" i="79"/>
  <c r="N11" i="79"/>
  <c r="M11" i="79"/>
  <c r="L11" i="79"/>
  <c r="I11" i="79"/>
  <c r="H11" i="79"/>
  <c r="S10" i="79"/>
  <c r="R10" i="79"/>
  <c r="Q10" i="79"/>
  <c r="P10" i="79"/>
  <c r="O10" i="79"/>
  <c r="N10" i="79"/>
  <c r="M10" i="79"/>
  <c r="L10" i="79"/>
  <c r="I10" i="79"/>
  <c r="H10" i="79"/>
  <c r="S9" i="79"/>
  <c r="R9" i="79"/>
  <c r="Q9" i="79"/>
  <c r="P9" i="79"/>
  <c r="O9" i="79"/>
  <c r="N9" i="79"/>
  <c r="M9" i="79"/>
  <c r="L9" i="79"/>
  <c r="I9" i="79"/>
  <c r="H9" i="79"/>
  <c r="S8" i="79"/>
  <c r="R8" i="79"/>
  <c r="Q8" i="79"/>
  <c r="P8" i="79"/>
  <c r="O8" i="79"/>
  <c r="N8" i="79"/>
  <c r="M8" i="79"/>
  <c r="L8" i="79"/>
  <c r="I8" i="79"/>
  <c r="H8" i="79"/>
  <c r="S7" i="79"/>
  <c r="R7" i="79"/>
  <c r="Q7" i="79"/>
  <c r="P7" i="79"/>
  <c r="O7" i="79"/>
  <c r="N7" i="79"/>
  <c r="M7" i="79"/>
  <c r="L7" i="79"/>
  <c r="I7" i="79"/>
  <c r="H7" i="79"/>
  <c r="S6" i="79"/>
  <c r="R6" i="79"/>
  <c r="Q6" i="79"/>
  <c r="P6" i="79"/>
  <c r="O6" i="79"/>
  <c r="N6" i="79"/>
  <c r="M6" i="79"/>
  <c r="L6" i="79"/>
  <c r="I6" i="79"/>
  <c r="H6" i="79"/>
  <c r="S5" i="79"/>
  <c r="R5" i="79"/>
  <c r="Q5" i="79"/>
  <c r="P5" i="79"/>
  <c r="O5" i="79"/>
  <c r="N5" i="79"/>
  <c r="M5" i="79"/>
  <c r="L5" i="79"/>
  <c r="I5" i="79"/>
  <c r="H5" i="79"/>
  <c r="S4" i="79"/>
  <c r="R4" i="79"/>
  <c r="Q4" i="79"/>
  <c r="P4" i="79"/>
  <c r="O4" i="79"/>
  <c r="N4" i="79"/>
  <c r="M4" i="79"/>
  <c r="L4" i="79"/>
  <c r="I4" i="79"/>
  <c r="H4" i="79"/>
  <c r="R3" i="79"/>
  <c r="O3" i="79"/>
  <c r="Q3" i="79" s="1"/>
  <c r="P3" i="79" s="1"/>
  <c r="N3" i="79"/>
  <c r="M3" i="79"/>
  <c r="L3" i="79"/>
  <c r="I3" i="79"/>
  <c r="H3" i="79"/>
  <c r="X42" i="79" l="1"/>
  <c r="X41" i="79"/>
  <c r="X40" i="79"/>
  <c r="X39" i="79"/>
  <c r="W38" i="79"/>
  <c r="V37" i="79"/>
  <c r="W42" i="79"/>
  <c r="W41" i="79"/>
  <c r="W40" i="79"/>
  <c r="W39" i="79"/>
  <c r="V38" i="79"/>
  <c r="V42" i="79"/>
  <c r="V41" i="79"/>
  <c r="V40" i="79"/>
  <c r="V39" i="79"/>
  <c r="X37" i="79"/>
  <c r="X36" i="79"/>
  <c r="X35" i="79"/>
  <c r="X38" i="79"/>
  <c r="W37" i="79"/>
  <c r="W36" i="79"/>
  <c r="W35" i="79"/>
  <c r="V36" i="79"/>
  <c r="V35" i="79"/>
  <c r="S3" i="79"/>
  <c r="N8" i="36" l="1"/>
  <c r="A35" i="36" l="1"/>
  <c r="AC44" i="78"/>
  <c r="AB44" i="78"/>
  <c r="AA44" i="78"/>
  <c r="AC43" i="78"/>
  <c r="AB43" i="78"/>
  <c r="AA43" i="78"/>
  <c r="P38" i="78"/>
  <c r="P35" i="78"/>
  <c r="T34" i="78"/>
  <c r="Q34" i="78"/>
  <c r="P34" i="78"/>
  <c r="O34" i="78"/>
  <c r="N34" i="78"/>
  <c r="M34" i="78"/>
  <c r="I34" i="78"/>
  <c r="S34" i="78" s="1"/>
  <c r="H34" i="78"/>
  <c r="R34" i="78" s="1"/>
  <c r="T33" i="78"/>
  <c r="Q33" i="78"/>
  <c r="P33" i="78"/>
  <c r="O33" i="78"/>
  <c r="N33" i="78"/>
  <c r="M33" i="78"/>
  <c r="I33" i="78"/>
  <c r="S33" i="78" s="1"/>
  <c r="H33" i="78"/>
  <c r="R33" i="78" s="1"/>
  <c r="T32" i="78"/>
  <c r="R32" i="78"/>
  <c r="Q32" i="78"/>
  <c r="P32" i="78"/>
  <c r="O32" i="78"/>
  <c r="N32" i="78"/>
  <c r="M32" i="78"/>
  <c r="I32" i="78"/>
  <c r="S32" i="78" s="1"/>
  <c r="H32" i="78"/>
  <c r="T31" i="78"/>
  <c r="R31" i="78"/>
  <c r="Q31" i="78"/>
  <c r="P31" i="78"/>
  <c r="O31" i="78"/>
  <c r="N31" i="78"/>
  <c r="M31" i="78"/>
  <c r="I31" i="78"/>
  <c r="S31" i="78" s="1"/>
  <c r="H31" i="78"/>
  <c r="T30" i="78"/>
  <c r="Q30" i="78"/>
  <c r="P30" i="78"/>
  <c r="O30" i="78"/>
  <c r="N30" i="78"/>
  <c r="M30" i="78"/>
  <c r="I30" i="78"/>
  <c r="S30" i="78" s="1"/>
  <c r="H30" i="78"/>
  <c r="R30" i="78" s="1"/>
  <c r="T29" i="78"/>
  <c r="S29" i="78"/>
  <c r="Q29" i="78"/>
  <c r="P29" i="78"/>
  <c r="O29" i="78"/>
  <c r="N29" i="78"/>
  <c r="M29" i="78"/>
  <c r="I29" i="78"/>
  <c r="H29" i="78"/>
  <c r="R29" i="78" s="1"/>
  <c r="T28" i="78"/>
  <c r="Q28" i="78"/>
  <c r="P28" i="78"/>
  <c r="O28" i="78"/>
  <c r="N28" i="78"/>
  <c r="M28" i="78"/>
  <c r="I28" i="78"/>
  <c r="S28" i="78" s="1"/>
  <c r="H28" i="78"/>
  <c r="R28" i="78" s="1"/>
  <c r="T27" i="78"/>
  <c r="R27" i="78"/>
  <c r="Q27" i="78"/>
  <c r="P27" i="78"/>
  <c r="O27" i="78"/>
  <c r="N27" i="78"/>
  <c r="M27" i="78"/>
  <c r="I27" i="78"/>
  <c r="S27" i="78" s="1"/>
  <c r="H27" i="78"/>
  <c r="T26" i="78"/>
  <c r="Q26" i="78"/>
  <c r="P26" i="78"/>
  <c r="O26" i="78"/>
  <c r="N26" i="78"/>
  <c r="M26" i="78"/>
  <c r="I26" i="78"/>
  <c r="S26" i="78" s="1"/>
  <c r="H26" i="78"/>
  <c r="R26" i="78" s="1"/>
  <c r="T25" i="78"/>
  <c r="Q25" i="78"/>
  <c r="P25" i="78"/>
  <c r="O25" i="78"/>
  <c r="N25" i="78"/>
  <c r="M25" i="78"/>
  <c r="I25" i="78"/>
  <c r="S25" i="78" s="1"/>
  <c r="H25" i="78"/>
  <c r="R25" i="78" s="1"/>
  <c r="T24" i="78"/>
  <c r="R24" i="78"/>
  <c r="Q24" i="78"/>
  <c r="P24" i="78"/>
  <c r="O24" i="78"/>
  <c r="N24" i="78"/>
  <c r="M24" i="78"/>
  <c r="I24" i="78"/>
  <c r="S24" i="78" s="1"/>
  <c r="H24" i="78"/>
  <c r="T23" i="78"/>
  <c r="R23" i="78"/>
  <c r="Q23" i="78"/>
  <c r="P23" i="78"/>
  <c r="O23" i="78"/>
  <c r="N23" i="78"/>
  <c r="M23" i="78"/>
  <c r="I23" i="78"/>
  <c r="S23" i="78" s="1"/>
  <c r="H23" i="78"/>
  <c r="T22" i="78"/>
  <c r="Q22" i="78"/>
  <c r="P22" i="78"/>
  <c r="O22" i="78"/>
  <c r="N22" i="78"/>
  <c r="M22" i="78"/>
  <c r="I22" i="78"/>
  <c r="S22" i="78" s="1"/>
  <c r="H22" i="78"/>
  <c r="R22" i="78" s="1"/>
  <c r="T21" i="78"/>
  <c r="S21" i="78"/>
  <c r="Q21" i="78"/>
  <c r="P21" i="78"/>
  <c r="O21" i="78"/>
  <c r="N21" i="78"/>
  <c r="M21" i="78"/>
  <c r="I21" i="78"/>
  <c r="H21" i="78"/>
  <c r="R21" i="78" s="1"/>
  <c r="T20" i="78"/>
  <c r="Q20" i="78"/>
  <c r="P20" i="78"/>
  <c r="O20" i="78"/>
  <c r="N20" i="78"/>
  <c r="M20" i="78"/>
  <c r="I20" i="78"/>
  <c r="S20" i="78" s="1"/>
  <c r="H20" i="78"/>
  <c r="R20" i="78" s="1"/>
  <c r="T19" i="78"/>
  <c r="R19" i="78"/>
  <c r="Q19" i="78"/>
  <c r="P19" i="78"/>
  <c r="O19" i="78"/>
  <c r="N19" i="78"/>
  <c r="M19" i="78"/>
  <c r="I19" i="78"/>
  <c r="S19" i="78" s="1"/>
  <c r="H19" i="78"/>
  <c r="T18" i="78"/>
  <c r="Q18" i="78"/>
  <c r="P18" i="78"/>
  <c r="O18" i="78"/>
  <c r="N18" i="78"/>
  <c r="M18" i="78"/>
  <c r="I18" i="78"/>
  <c r="S18" i="78" s="1"/>
  <c r="H18" i="78"/>
  <c r="R18" i="78" s="1"/>
  <c r="T17" i="78"/>
  <c r="Q17" i="78"/>
  <c r="P17" i="78"/>
  <c r="O17" i="78"/>
  <c r="N17" i="78"/>
  <c r="M17" i="78"/>
  <c r="I17" i="78"/>
  <c r="S17" i="78" s="1"/>
  <c r="H17" i="78"/>
  <c r="R17" i="78" s="1"/>
  <c r="T16" i="78"/>
  <c r="R16" i="78"/>
  <c r="Q16" i="78"/>
  <c r="P16" i="78"/>
  <c r="O16" i="78"/>
  <c r="N16" i="78"/>
  <c r="M16" i="78"/>
  <c r="I16" i="78"/>
  <c r="S16" i="78" s="1"/>
  <c r="H16" i="78"/>
  <c r="T15" i="78"/>
  <c r="Q15" i="78"/>
  <c r="P15" i="78"/>
  <c r="O15" i="78"/>
  <c r="N15" i="78"/>
  <c r="M15" i="78"/>
  <c r="I15" i="78"/>
  <c r="S15" i="78" s="1"/>
  <c r="H15" i="78"/>
  <c r="R15" i="78" s="1"/>
  <c r="T14" i="78"/>
  <c r="Q14" i="78"/>
  <c r="P14" i="78"/>
  <c r="O14" i="78"/>
  <c r="N14" i="78"/>
  <c r="M14" i="78"/>
  <c r="I14" i="78"/>
  <c r="S14" i="78" s="1"/>
  <c r="H14" i="78"/>
  <c r="R14" i="78" s="1"/>
  <c r="T13" i="78"/>
  <c r="S13" i="78"/>
  <c r="Q13" i="78"/>
  <c r="P13" i="78"/>
  <c r="O13" i="78"/>
  <c r="N13" i="78"/>
  <c r="M13" i="78"/>
  <c r="I13" i="78"/>
  <c r="H13" i="78"/>
  <c r="R13" i="78" s="1"/>
  <c r="T12" i="78"/>
  <c r="Q12" i="78"/>
  <c r="P12" i="78"/>
  <c r="O12" i="78"/>
  <c r="N12" i="78"/>
  <c r="M12" i="78"/>
  <c r="I12" i="78"/>
  <c r="S12" i="78" s="1"/>
  <c r="H12" i="78"/>
  <c r="R12" i="78" s="1"/>
  <c r="T11" i="78"/>
  <c r="R11" i="78"/>
  <c r="Q11" i="78"/>
  <c r="P11" i="78"/>
  <c r="O11" i="78"/>
  <c r="N11" i="78"/>
  <c r="M11" i="78"/>
  <c r="I11" i="78"/>
  <c r="S11" i="78" s="1"/>
  <c r="H11" i="78"/>
  <c r="T10" i="78"/>
  <c r="Q10" i="78"/>
  <c r="P10" i="78"/>
  <c r="O10" i="78"/>
  <c r="N10" i="78"/>
  <c r="M10" i="78"/>
  <c r="I10" i="78"/>
  <c r="S10" i="78" s="1"/>
  <c r="H10" i="78"/>
  <c r="R10" i="78" s="1"/>
  <c r="T9" i="78"/>
  <c r="Q9" i="78"/>
  <c r="P9" i="78"/>
  <c r="O9" i="78"/>
  <c r="N9" i="78"/>
  <c r="M9" i="78"/>
  <c r="I9" i="78"/>
  <c r="S9" i="78" s="1"/>
  <c r="H9" i="78"/>
  <c r="R9" i="78" s="1"/>
  <c r="T8" i="78"/>
  <c r="Q8" i="78"/>
  <c r="P8" i="78"/>
  <c r="O8" i="78"/>
  <c r="N8" i="78"/>
  <c r="M8" i="78"/>
  <c r="I8" i="78"/>
  <c r="S8" i="78" s="1"/>
  <c r="H8" i="78"/>
  <c r="R8" i="78" s="1"/>
  <c r="T7" i="78"/>
  <c r="S7" i="78"/>
  <c r="Q7" i="78"/>
  <c r="P7" i="78"/>
  <c r="O7" i="78"/>
  <c r="N7" i="78"/>
  <c r="M7" i="78"/>
  <c r="I7" i="78"/>
  <c r="H7" i="78"/>
  <c r="R7" i="78" s="1"/>
  <c r="T6" i="78"/>
  <c r="Q6" i="78"/>
  <c r="P6" i="78"/>
  <c r="O6" i="78"/>
  <c r="N6" i="78"/>
  <c r="M6" i="78"/>
  <c r="I6" i="78"/>
  <c r="S6" i="78" s="1"/>
  <c r="H6" i="78"/>
  <c r="R6" i="78" s="1"/>
  <c r="T5" i="78"/>
  <c r="Q5" i="78"/>
  <c r="P5" i="78"/>
  <c r="O5" i="78"/>
  <c r="N5" i="78"/>
  <c r="M5" i="78"/>
  <c r="I5" i="78"/>
  <c r="S5" i="78" s="1"/>
  <c r="H5" i="78"/>
  <c r="R5" i="78" s="1"/>
  <c r="T4" i="78"/>
  <c r="Q4" i="78"/>
  <c r="P4" i="78"/>
  <c r="O4" i="78"/>
  <c r="N4" i="78"/>
  <c r="M4" i="78"/>
  <c r="I4" i="78"/>
  <c r="S4" i="78" s="1"/>
  <c r="H4" i="78"/>
  <c r="R4" i="78" s="1"/>
  <c r="T3" i="78"/>
  <c r="S3" i="78"/>
  <c r="Q3" i="78"/>
  <c r="P3" i="78"/>
  <c r="O3" i="78"/>
  <c r="N3" i="78"/>
  <c r="M3" i="78"/>
  <c r="I3" i="78"/>
  <c r="H3" i="78"/>
  <c r="R3" i="78" s="1"/>
  <c r="K24" i="36"/>
  <c r="P35" i="77"/>
  <c r="P35" i="46"/>
  <c r="AC44" i="77"/>
  <c r="AB44" i="77"/>
  <c r="AA44" i="77"/>
  <c r="AC43" i="77"/>
  <c r="AB43" i="77"/>
  <c r="AA43" i="77"/>
  <c r="P38" i="77"/>
  <c r="T34" i="77"/>
  <c r="Q34" i="77"/>
  <c r="P34" i="77"/>
  <c r="O34" i="77"/>
  <c r="N34" i="77"/>
  <c r="M34" i="77"/>
  <c r="I34" i="77"/>
  <c r="S34" i="77" s="1"/>
  <c r="H34" i="77"/>
  <c r="R34" i="77" s="1"/>
  <c r="T33" i="77"/>
  <c r="Q33" i="77"/>
  <c r="P33" i="77"/>
  <c r="O33" i="77"/>
  <c r="N33" i="77"/>
  <c r="M33" i="77"/>
  <c r="I33" i="77"/>
  <c r="S33" i="77" s="1"/>
  <c r="H33" i="77"/>
  <c r="R33" i="77" s="1"/>
  <c r="T32" i="77"/>
  <c r="Q32" i="77"/>
  <c r="P32" i="77"/>
  <c r="O32" i="77"/>
  <c r="N32" i="77"/>
  <c r="M32" i="77"/>
  <c r="I32" i="77"/>
  <c r="S32" i="77" s="1"/>
  <c r="H32" i="77"/>
  <c r="R32" i="77" s="1"/>
  <c r="T31" i="77"/>
  <c r="Q31" i="77"/>
  <c r="P31" i="77"/>
  <c r="O31" i="77"/>
  <c r="N31" i="77"/>
  <c r="M31" i="77"/>
  <c r="I31" i="77"/>
  <c r="S31" i="77" s="1"/>
  <c r="H31" i="77"/>
  <c r="R31" i="77" s="1"/>
  <c r="T30" i="77"/>
  <c r="Q30" i="77"/>
  <c r="P30" i="77"/>
  <c r="O30" i="77"/>
  <c r="N30" i="77"/>
  <c r="M30" i="77"/>
  <c r="I30" i="77"/>
  <c r="S30" i="77" s="1"/>
  <c r="H30" i="77"/>
  <c r="R30" i="77" s="1"/>
  <c r="T29" i="77"/>
  <c r="Q29" i="77"/>
  <c r="P29" i="77"/>
  <c r="O29" i="77"/>
  <c r="N29" i="77"/>
  <c r="M29" i="77"/>
  <c r="I29" i="77"/>
  <c r="S29" i="77" s="1"/>
  <c r="H29" i="77"/>
  <c r="R29" i="77" s="1"/>
  <c r="T28" i="77"/>
  <c r="Q28" i="77"/>
  <c r="P28" i="77"/>
  <c r="O28" i="77"/>
  <c r="N28" i="77"/>
  <c r="M28" i="77"/>
  <c r="I28" i="77"/>
  <c r="S28" i="77" s="1"/>
  <c r="H28" i="77"/>
  <c r="R28" i="77" s="1"/>
  <c r="T27" i="77"/>
  <c r="Q27" i="77"/>
  <c r="P27" i="77"/>
  <c r="O27" i="77"/>
  <c r="N27" i="77"/>
  <c r="M27" i="77"/>
  <c r="I27" i="77"/>
  <c r="S27" i="77" s="1"/>
  <c r="H27" i="77"/>
  <c r="R27" i="77" s="1"/>
  <c r="T26" i="77"/>
  <c r="Q26" i="77"/>
  <c r="P26" i="77"/>
  <c r="O26" i="77"/>
  <c r="N26" i="77"/>
  <c r="M26" i="77"/>
  <c r="I26" i="77"/>
  <c r="S26" i="77" s="1"/>
  <c r="H26" i="77"/>
  <c r="R26" i="77" s="1"/>
  <c r="T25" i="77"/>
  <c r="Q25" i="77"/>
  <c r="P25" i="77"/>
  <c r="O25" i="77"/>
  <c r="N25" i="77"/>
  <c r="M25" i="77"/>
  <c r="I25" i="77"/>
  <c r="S25" i="77" s="1"/>
  <c r="H25" i="77"/>
  <c r="R25" i="77" s="1"/>
  <c r="T24" i="77"/>
  <c r="Q24" i="77"/>
  <c r="P24" i="77"/>
  <c r="O24" i="77"/>
  <c r="N24" i="77"/>
  <c r="M24" i="77"/>
  <c r="I24" i="77"/>
  <c r="S24" i="77" s="1"/>
  <c r="H24" i="77"/>
  <c r="R24" i="77" s="1"/>
  <c r="T23" i="77"/>
  <c r="Q23" i="77"/>
  <c r="P23" i="77"/>
  <c r="O23" i="77"/>
  <c r="N23" i="77"/>
  <c r="M23" i="77"/>
  <c r="I23" i="77"/>
  <c r="S23" i="77" s="1"/>
  <c r="H23" i="77"/>
  <c r="R23" i="77" s="1"/>
  <c r="T22" i="77"/>
  <c r="R22" i="77"/>
  <c r="Q22" i="77"/>
  <c r="P22" i="77"/>
  <c r="O22" i="77"/>
  <c r="N22" i="77"/>
  <c r="M22" i="77"/>
  <c r="I22" i="77"/>
  <c r="S22" i="77" s="1"/>
  <c r="H22" i="77"/>
  <c r="T21" i="77"/>
  <c r="Q21" i="77"/>
  <c r="P21" i="77"/>
  <c r="O21" i="77"/>
  <c r="N21" i="77"/>
  <c r="M21" i="77"/>
  <c r="I21" i="77"/>
  <c r="S21" i="77" s="1"/>
  <c r="H21" i="77"/>
  <c r="R21" i="77" s="1"/>
  <c r="T20" i="77"/>
  <c r="Q20" i="77"/>
  <c r="P20" i="77"/>
  <c r="O20" i="77"/>
  <c r="N20" i="77"/>
  <c r="M20" i="77"/>
  <c r="I20" i="77"/>
  <c r="S20" i="77" s="1"/>
  <c r="H20" i="77"/>
  <c r="R20" i="77" s="1"/>
  <c r="T19" i="77"/>
  <c r="Q19" i="77"/>
  <c r="P19" i="77"/>
  <c r="O19" i="77"/>
  <c r="N19" i="77"/>
  <c r="M19" i="77"/>
  <c r="I19" i="77"/>
  <c r="S19" i="77" s="1"/>
  <c r="H19" i="77"/>
  <c r="R19" i="77" s="1"/>
  <c r="T18" i="77"/>
  <c r="Q18" i="77"/>
  <c r="P18" i="77"/>
  <c r="O18" i="77"/>
  <c r="N18" i="77"/>
  <c r="M18" i="77"/>
  <c r="I18" i="77"/>
  <c r="S18" i="77" s="1"/>
  <c r="H18" i="77"/>
  <c r="R18" i="77" s="1"/>
  <c r="T17" i="77"/>
  <c r="Q17" i="77"/>
  <c r="P17" i="77"/>
  <c r="O17" i="77"/>
  <c r="N17" i="77"/>
  <c r="M17" i="77"/>
  <c r="I17" i="77"/>
  <c r="S17" i="77" s="1"/>
  <c r="H17" i="77"/>
  <c r="R17" i="77" s="1"/>
  <c r="T16" i="77"/>
  <c r="S16" i="77"/>
  <c r="Q16" i="77"/>
  <c r="P16" i="77"/>
  <c r="O16" i="77"/>
  <c r="N16" i="77"/>
  <c r="M16" i="77"/>
  <c r="I16" i="77"/>
  <c r="H16" i="77"/>
  <c r="R16" i="77" s="1"/>
  <c r="T15" i="77"/>
  <c r="Q15" i="77"/>
  <c r="P15" i="77"/>
  <c r="O15" i="77"/>
  <c r="N15" i="77"/>
  <c r="M15" i="77"/>
  <c r="I15" i="77"/>
  <c r="S15" i="77" s="1"/>
  <c r="H15" i="77"/>
  <c r="R15" i="77" s="1"/>
  <c r="T14" i="77"/>
  <c r="Q14" i="77"/>
  <c r="P14" i="77"/>
  <c r="O14" i="77"/>
  <c r="N14" i="77"/>
  <c r="M14" i="77"/>
  <c r="I14" i="77"/>
  <c r="S14" i="77" s="1"/>
  <c r="H14" i="77"/>
  <c r="R14" i="77" s="1"/>
  <c r="T13" i="77"/>
  <c r="Q13" i="77"/>
  <c r="P13" i="77"/>
  <c r="O13" i="77"/>
  <c r="N13" i="77"/>
  <c r="M13" i="77"/>
  <c r="I13" i="77"/>
  <c r="S13" i="77" s="1"/>
  <c r="H13" i="77"/>
  <c r="R13" i="77" s="1"/>
  <c r="T12" i="77"/>
  <c r="Q12" i="77"/>
  <c r="P12" i="77"/>
  <c r="O12" i="77"/>
  <c r="N12" i="77"/>
  <c r="M12" i="77"/>
  <c r="I12" i="77"/>
  <c r="S12" i="77" s="1"/>
  <c r="H12" i="77"/>
  <c r="R12" i="77" s="1"/>
  <c r="T11" i="77"/>
  <c r="Q11" i="77"/>
  <c r="P11" i="77"/>
  <c r="O11" i="77"/>
  <c r="N11" i="77"/>
  <c r="M11" i="77"/>
  <c r="I11" i="77"/>
  <c r="S11" i="77" s="1"/>
  <c r="H11" i="77"/>
  <c r="R11" i="77" s="1"/>
  <c r="T10" i="77"/>
  <c r="Q10" i="77"/>
  <c r="P10" i="77"/>
  <c r="O10" i="77"/>
  <c r="N10" i="77"/>
  <c r="M10" i="77"/>
  <c r="I10" i="77"/>
  <c r="S10" i="77" s="1"/>
  <c r="H10" i="77"/>
  <c r="R10" i="77" s="1"/>
  <c r="T9" i="77"/>
  <c r="Q9" i="77"/>
  <c r="P9" i="77"/>
  <c r="O9" i="77"/>
  <c r="N9" i="77"/>
  <c r="M9" i="77"/>
  <c r="I9" i="77"/>
  <c r="S9" i="77" s="1"/>
  <c r="H9" i="77"/>
  <c r="R9" i="77" s="1"/>
  <c r="T8" i="77"/>
  <c r="S8" i="77"/>
  <c r="Q8" i="77"/>
  <c r="P8" i="77"/>
  <c r="O8" i="77"/>
  <c r="N8" i="77"/>
  <c r="M8" i="77"/>
  <c r="I8" i="77"/>
  <c r="H8" i="77"/>
  <c r="R8" i="77" s="1"/>
  <c r="T7" i="77"/>
  <c r="Q7" i="77"/>
  <c r="P7" i="77"/>
  <c r="O7" i="77"/>
  <c r="N7" i="77"/>
  <c r="M7" i="77"/>
  <c r="I7" i="77"/>
  <c r="S7" i="77" s="1"/>
  <c r="H7" i="77"/>
  <c r="R7" i="77" s="1"/>
  <c r="T6" i="77"/>
  <c r="Q6" i="77"/>
  <c r="P6" i="77"/>
  <c r="O6" i="77"/>
  <c r="N6" i="77"/>
  <c r="M6" i="77"/>
  <c r="I6" i="77"/>
  <c r="S6" i="77" s="1"/>
  <c r="H6" i="77"/>
  <c r="R6" i="77" s="1"/>
  <c r="T5" i="77"/>
  <c r="Q5" i="77"/>
  <c r="P5" i="77"/>
  <c r="O5" i="77"/>
  <c r="N5" i="77"/>
  <c r="M5" i="77"/>
  <c r="I5" i="77"/>
  <c r="S5" i="77" s="1"/>
  <c r="H5" i="77"/>
  <c r="R5" i="77" s="1"/>
  <c r="T4" i="77"/>
  <c r="Q4" i="77"/>
  <c r="P4" i="77"/>
  <c r="O4" i="77"/>
  <c r="N4" i="77"/>
  <c r="M4" i="77"/>
  <c r="I4" i="77"/>
  <c r="S4" i="77" s="1"/>
  <c r="H4" i="77"/>
  <c r="R4" i="77" s="1"/>
  <c r="T3" i="77"/>
  <c r="Q3" i="77"/>
  <c r="P3" i="77"/>
  <c r="O3" i="77"/>
  <c r="N3" i="77"/>
  <c r="M3" i="77"/>
  <c r="I3" i="77"/>
  <c r="S3" i="77" s="1"/>
  <c r="H3" i="77"/>
  <c r="R3" i="77" s="1"/>
  <c r="D33" i="36"/>
  <c r="D32" i="36"/>
  <c r="D31" i="36"/>
  <c r="D30" i="36"/>
  <c r="D29" i="36"/>
  <c r="D28" i="36"/>
  <c r="D27" i="36"/>
  <c r="D26" i="36"/>
  <c r="J46" i="77" l="1"/>
  <c r="J35" i="77"/>
  <c r="H46" i="77"/>
  <c r="J38" i="78"/>
  <c r="J46" i="78"/>
  <c r="J35" i="78"/>
  <c r="J39" i="78"/>
  <c r="H36" i="78"/>
  <c r="B38" i="36" s="1"/>
  <c r="H46" i="78"/>
  <c r="K45" i="78"/>
  <c r="I44" i="78"/>
  <c r="K43" i="78"/>
  <c r="J42" i="78"/>
  <c r="I41" i="78"/>
  <c r="C43" i="36" s="1"/>
  <c r="H40" i="78"/>
  <c r="B42" i="36" s="1"/>
  <c r="K39" i="78"/>
  <c r="D41" i="36" s="1"/>
  <c r="K38" i="78"/>
  <c r="D40" i="36" s="1"/>
  <c r="J37" i="78"/>
  <c r="I36" i="78"/>
  <c r="C38" i="36" s="1"/>
  <c r="H35" i="78"/>
  <c r="B37" i="36" s="1"/>
  <c r="J45" i="78"/>
  <c r="J43" i="78"/>
  <c r="H41" i="78"/>
  <c r="B43" i="36" s="1"/>
  <c r="K46" i="78"/>
  <c r="H44" i="78"/>
  <c r="I42" i="78"/>
  <c r="C44" i="36" s="1"/>
  <c r="K40" i="78"/>
  <c r="D42" i="36" s="1"/>
  <c r="I37" i="78"/>
  <c r="C39" i="36" s="1"/>
  <c r="I35" i="78"/>
  <c r="C37" i="36" s="1"/>
  <c r="J36" i="78"/>
  <c r="K37" i="78"/>
  <c r="D39" i="36" s="1"/>
  <c r="H38" i="78"/>
  <c r="B40" i="36" s="1"/>
  <c r="H39" i="78"/>
  <c r="B41" i="36" s="1"/>
  <c r="I40" i="78"/>
  <c r="C42" i="36" s="1"/>
  <c r="J41" i="78"/>
  <c r="K42" i="78"/>
  <c r="D44" i="36" s="1"/>
  <c r="H43" i="78"/>
  <c r="J44" i="78"/>
  <c r="H45" i="78"/>
  <c r="I46" i="78"/>
  <c r="K35" i="78"/>
  <c r="D37" i="36" s="1"/>
  <c r="K36" i="78"/>
  <c r="D38" i="36" s="1"/>
  <c r="H37" i="78"/>
  <c r="B39" i="36" s="1"/>
  <c r="I38" i="78"/>
  <c r="C40" i="36" s="1"/>
  <c r="I39" i="78"/>
  <c r="C41" i="36" s="1"/>
  <c r="J40" i="78"/>
  <c r="K41" i="78"/>
  <c r="D43" i="36" s="1"/>
  <c r="H42" i="78"/>
  <c r="B44" i="36" s="1"/>
  <c r="I43" i="78"/>
  <c r="K44" i="78"/>
  <c r="I45" i="78"/>
  <c r="K35" i="77"/>
  <c r="N26" i="36" s="1"/>
  <c r="H36" i="77"/>
  <c r="L27" i="36" s="1"/>
  <c r="I37" i="77"/>
  <c r="M28" i="36" s="1"/>
  <c r="J38" i="77"/>
  <c r="J39" i="77"/>
  <c r="K40" i="77"/>
  <c r="N31" i="36" s="1"/>
  <c r="H41" i="77"/>
  <c r="L32" i="36" s="1"/>
  <c r="I42" i="77"/>
  <c r="M33" i="36" s="1"/>
  <c r="J43" i="77"/>
  <c r="H44" i="77"/>
  <c r="J45" i="77"/>
  <c r="K46" i="77"/>
  <c r="I36" i="77"/>
  <c r="M27" i="36" s="1"/>
  <c r="J37" i="77"/>
  <c r="K38" i="77"/>
  <c r="N29" i="36" s="1"/>
  <c r="K39" i="77"/>
  <c r="N30" i="36" s="1"/>
  <c r="H40" i="77"/>
  <c r="L31" i="36" s="1"/>
  <c r="I41" i="77"/>
  <c r="M32" i="36" s="1"/>
  <c r="J42" i="77"/>
  <c r="K43" i="77"/>
  <c r="I44" i="77"/>
  <c r="K45" i="77"/>
  <c r="H35" i="77"/>
  <c r="L26" i="36" s="1"/>
  <c r="J36" i="77"/>
  <c r="K37" i="77"/>
  <c r="N28" i="36" s="1"/>
  <c r="H38" i="77"/>
  <c r="L29" i="36" s="1"/>
  <c r="H39" i="77"/>
  <c r="L30" i="36" s="1"/>
  <c r="I40" i="77"/>
  <c r="M31" i="36" s="1"/>
  <c r="J41" i="77"/>
  <c r="K42" i="77"/>
  <c r="N33" i="36" s="1"/>
  <c r="H43" i="77"/>
  <c r="J44" i="77"/>
  <c r="H45" i="77"/>
  <c r="I46" i="77"/>
  <c r="I35" i="77"/>
  <c r="M26" i="36" s="1"/>
  <c r="K36" i="77"/>
  <c r="N27" i="36" s="1"/>
  <c r="H37" i="77"/>
  <c r="L28" i="36" s="1"/>
  <c r="I38" i="77"/>
  <c r="M29" i="36" s="1"/>
  <c r="I39" i="77"/>
  <c r="M30" i="36" s="1"/>
  <c r="J40" i="77"/>
  <c r="K41" i="77"/>
  <c r="N32" i="36" s="1"/>
  <c r="H42" i="77"/>
  <c r="L33" i="36" s="1"/>
  <c r="I43" i="77"/>
  <c r="K44" i="77"/>
  <c r="I45" i="77"/>
  <c r="M37" i="78" l="1"/>
  <c r="O37" i="78"/>
  <c r="N37" i="78"/>
  <c r="O44" i="78"/>
  <c r="N44" i="78"/>
  <c r="M44" i="78"/>
  <c r="O36" i="78"/>
  <c r="N36" i="78"/>
  <c r="M36" i="78"/>
  <c r="N45" i="78"/>
  <c r="M45" i="78"/>
  <c r="O45" i="78"/>
  <c r="N38" i="78"/>
  <c r="M38" i="78"/>
  <c r="O38" i="78"/>
  <c r="O41" i="78"/>
  <c r="N41" i="78"/>
  <c r="M41" i="78"/>
  <c r="O40" i="78"/>
  <c r="N40" i="78"/>
  <c r="M40" i="78"/>
  <c r="O35" i="78"/>
  <c r="N35" i="78"/>
  <c r="M35" i="78"/>
  <c r="M42" i="78"/>
  <c r="O42" i="78"/>
  <c r="N42" i="78"/>
  <c r="O46" i="78"/>
  <c r="N46" i="78"/>
  <c r="M46" i="78"/>
  <c r="N39" i="78"/>
  <c r="M39" i="78"/>
  <c r="O39" i="78"/>
  <c r="N43" i="78"/>
  <c r="M43" i="78"/>
  <c r="O43" i="78"/>
  <c r="O41" i="77"/>
  <c r="N41" i="77"/>
  <c r="M41" i="77"/>
  <c r="N39" i="77"/>
  <c r="M39" i="77"/>
  <c r="O39" i="77"/>
  <c r="M37" i="77"/>
  <c r="O37" i="77"/>
  <c r="N37" i="77"/>
  <c r="O44" i="77"/>
  <c r="N44" i="77"/>
  <c r="M44" i="77"/>
  <c r="O36" i="77"/>
  <c r="N36" i="77"/>
  <c r="M36" i="77"/>
  <c r="N43" i="77"/>
  <c r="M43" i="77"/>
  <c r="O43" i="77"/>
  <c r="O46" i="77"/>
  <c r="N46" i="77"/>
  <c r="M46" i="77"/>
  <c r="N38" i="77"/>
  <c r="M38" i="77"/>
  <c r="O38" i="77"/>
  <c r="M42" i="77"/>
  <c r="O42" i="77"/>
  <c r="N42" i="77"/>
  <c r="N45" i="77"/>
  <c r="M45" i="77"/>
  <c r="O45" i="77"/>
  <c r="O40" i="77"/>
  <c r="N40" i="77"/>
  <c r="M40" i="77"/>
  <c r="O35" i="77"/>
  <c r="N35" i="77"/>
  <c r="M35" i="77"/>
  <c r="N22" i="36" l="1"/>
  <c r="M22" i="36"/>
  <c r="N21" i="36"/>
  <c r="L21" i="36"/>
  <c r="N20" i="36"/>
  <c r="N19" i="36"/>
  <c r="N18" i="36"/>
  <c r="M18" i="36"/>
  <c r="N17" i="36"/>
  <c r="L17" i="36"/>
  <c r="N16" i="36"/>
  <c r="N15" i="36"/>
  <c r="K13" i="36"/>
  <c r="N42" i="76"/>
  <c r="M42" i="76"/>
  <c r="L42" i="76"/>
  <c r="I42" i="76"/>
  <c r="H42" i="76"/>
  <c r="L22" i="36" s="1"/>
  <c r="N41" i="76"/>
  <c r="M41" i="76"/>
  <c r="L41" i="76"/>
  <c r="I41" i="76"/>
  <c r="M21" i="36" s="1"/>
  <c r="H41" i="76"/>
  <c r="N40" i="76"/>
  <c r="M40" i="76"/>
  <c r="L40" i="76"/>
  <c r="I40" i="76"/>
  <c r="M20" i="36" s="1"/>
  <c r="H40" i="76"/>
  <c r="L20" i="36" s="1"/>
  <c r="N39" i="76"/>
  <c r="M39" i="76"/>
  <c r="L39" i="76"/>
  <c r="I39" i="76"/>
  <c r="M19" i="36" s="1"/>
  <c r="H39" i="76"/>
  <c r="L19" i="36" s="1"/>
  <c r="AC38" i="76"/>
  <c r="AB38" i="76"/>
  <c r="AA38" i="76"/>
  <c r="N38" i="76"/>
  <c r="M38" i="76"/>
  <c r="L38" i="76"/>
  <c r="I38" i="76"/>
  <c r="H38" i="76"/>
  <c r="L18" i="36" s="1"/>
  <c r="AC37" i="76"/>
  <c r="AB37" i="76"/>
  <c r="AA37" i="76"/>
  <c r="N37" i="76"/>
  <c r="M37" i="76"/>
  <c r="L37" i="76"/>
  <c r="I37" i="76"/>
  <c r="M17" i="36" s="1"/>
  <c r="H37" i="76"/>
  <c r="N36" i="76"/>
  <c r="M36" i="76"/>
  <c r="L36" i="76"/>
  <c r="I36" i="76"/>
  <c r="M16" i="36" s="1"/>
  <c r="H36" i="76"/>
  <c r="L16" i="36" s="1"/>
  <c r="N35" i="76"/>
  <c r="M35" i="76"/>
  <c r="L35" i="76"/>
  <c r="I35" i="76"/>
  <c r="M15" i="36" s="1"/>
  <c r="H35" i="76"/>
  <c r="L15" i="36" s="1"/>
  <c r="E35" i="76"/>
  <c r="S34" i="76"/>
  <c r="R34" i="76"/>
  <c r="Q34" i="76"/>
  <c r="P34" i="76"/>
  <c r="O34" i="76"/>
  <c r="N34" i="76"/>
  <c r="M34" i="76"/>
  <c r="L34" i="76"/>
  <c r="I34" i="76"/>
  <c r="H34" i="76"/>
  <c r="S33" i="76"/>
  <c r="R33" i="76"/>
  <c r="Q33" i="76"/>
  <c r="P33" i="76"/>
  <c r="O33" i="76"/>
  <c r="N33" i="76"/>
  <c r="M33" i="76"/>
  <c r="L33" i="76"/>
  <c r="I33" i="76"/>
  <c r="H33" i="76"/>
  <c r="S32" i="76"/>
  <c r="R32" i="76"/>
  <c r="Q32" i="76"/>
  <c r="P32" i="76"/>
  <c r="O32" i="76"/>
  <c r="N32" i="76"/>
  <c r="M32" i="76"/>
  <c r="L32" i="76"/>
  <c r="I32" i="76"/>
  <c r="H32" i="76"/>
  <c r="S31" i="76"/>
  <c r="R31" i="76"/>
  <c r="Q31" i="76"/>
  <c r="P31" i="76"/>
  <c r="O31" i="76"/>
  <c r="N31" i="76"/>
  <c r="M31" i="76"/>
  <c r="L31" i="76"/>
  <c r="I31" i="76"/>
  <c r="H31" i="76"/>
  <c r="S30" i="76"/>
  <c r="R30" i="76"/>
  <c r="Q30" i="76"/>
  <c r="P30" i="76"/>
  <c r="O30" i="76"/>
  <c r="N30" i="76"/>
  <c r="M30" i="76"/>
  <c r="L30" i="76"/>
  <c r="I30" i="76"/>
  <c r="H30" i="76"/>
  <c r="S29" i="76"/>
  <c r="R29" i="76"/>
  <c r="Q29" i="76"/>
  <c r="P29" i="76"/>
  <c r="O29" i="76"/>
  <c r="N29" i="76"/>
  <c r="M29" i="76"/>
  <c r="L29" i="76"/>
  <c r="I29" i="76"/>
  <c r="H29" i="76"/>
  <c r="S28" i="76"/>
  <c r="R28" i="76"/>
  <c r="Q28" i="76"/>
  <c r="P28" i="76"/>
  <c r="O28" i="76"/>
  <c r="N28" i="76"/>
  <c r="M28" i="76"/>
  <c r="L28" i="76"/>
  <c r="I28" i="76"/>
  <c r="H28" i="76"/>
  <c r="S27" i="76"/>
  <c r="R27" i="76"/>
  <c r="Q27" i="76"/>
  <c r="P27" i="76"/>
  <c r="O27" i="76"/>
  <c r="N27" i="76"/>
  <c r="M27" i="76"/>
  <c r="L27" i="76"/>
  <c r="I27" i="76"/>
  <c r="H27" i="76"/>
  <c r="S26" i="76"/>
  <c r="R26" i="76"/>
  <c r="Q26" i="76"/>
  <c r="P26" i="76"/>
  <c r="O26" i="76"/>
  <c r="N26" i="76"/>
  <c r="M26" i="76"/>
  <c r="L26" i="76"/>
  <c r="I26" i="76"/>
  <c r="H26" i="76"/>
  <c r="S25" i="76"/>
  <c r="R25" i="76"/>
  <c r="Q25" i="76"/>
  <c r="P25" i="76"/>
  <c r="O25" i="76"/>
  <c r="N25" i="76"/>
  <c r="M25" i="76"/>
  <c r="L25" i="76"/>
  <c r="I25" i="76"/>
  <c r="H25" i="76"/>
  <c r="S24" i="76"/>
  <c r="R24" i="76"/>
  <c r="Q24" i="76"/>
  <c r="P24" i="76"/>
  <c r="O24" i="76"/>
  <c r="N24" i="76"/>
  <c r="M24" i="76"/>
  <c r="L24" i="76"/>
  <c r="I24" i="76"/>
  <c r="H24" i="76"/>
  <c r="S23" i="76"/>
  <c r="R23" i="76"/>
  <c r="Q23" i="76"/>
  <c r="P23" i="76"/>
  <c r="O23" i="76"/>
  <c r="N23" i="76"/>
  <c r="M23" i="76"/>
  <c r="L23" i="76"/>
  <c r="I23" i="76"/>
  <c r="H23" i="76"/>
  <c r="S22" i="76"/>
  <c r="R22" i="76"/>
  <c r="Q22" i="76"/>
  <c r="P22" i="76"/>
  <c r="O22" i="76"/>
  <c r="N22" i="76"/>
  <c r="M22" i="76"/>
  <c r="L22" i="76"/>
  <c r="I22" i="76"/>
  <c r="H22" i="76"/>
  <c r="S21" i="76"/>
  <c r="R21" i="76"/>
  <c r="Q21" i="76"/>
  <c r="P21" i="76"/>
  <c r="O21" i="76"/>
  <c r="N21" i="76"/>
  <c r="M21" i="76"/>
  <c r="L21" i="76"/>
  <c r="I21" i="76"/>
  <c r="H21" i="76"/>
  <c r="S20" i="76"/>
  <c r="R20" i="76"/>
  <c r="Q20" i="76"/>
  <c r="P20" i="76"/>
  <c r="O20" i="76"/>
  <c r="N20" i="76"/>
  <c r="M20" i="76"/>
  <c r="L20" i="76"/>
  <c r="I20" i="76"/>
  <c r="H20" i="76"/>
  <c r="S19" i="76"/>
  <c r="R19" i="76"/>
  <c r="Q19" i="76"/>
  <c r="P19" i="76"/>
  <c r="O19" i="76"/>
  <c r="N19" i="76"/>
  <c r="M19" i="76"/>
  <c r="L19" i="76"/>
  <c r="I19" i="76"/>
  <c r="H19" i="76"/>
  <c r="S18" i="76"/>
  <c r="R18" i="76"/>
  <c r="Q18" i="76"/>
  <c r="P18" i="76"/>
  <c r="O18" i="76"/>
  <c r="N18" i="76"/>
  <c r="M18" i="76"/>
  <c r="L18" i="76"/>
  <c r="I18" i="76"/>
  <c r="H18" i="76"/>
  <c r="S17" i="76"/>
  <c r="R17" i="76"/>
  <c r="Q17" i="76"/>
  <c r="P17" i="76"/>
  <c r="O17" i="76"/>
  <c r="N17" i="76"/>
  <c r="M17" i="76"/>
  <c r="L17" i="76"/>
  <c r="I17" i="76"/>
  <c r="H17" i="76"/>
  <c r="S16" i="76"/>
  <c r="R16" i="76"/>
  <c r="Q16" i="76"/>
  <c r="P16" i="76"/>
  <c r="O16" i="76"/>
  <c r="N16" i="76"/>
  <c r="M16" i="76"/>
  <c r="L16" i="76"/>
  <c r="I16" i="76"/>
  <c r="H16" i="76"/>
  <c r="S15" i="76"/>
  <c r="R15" i="76"/>
  <c r="Q15" i="76"/>
  <c r="P15" i="76"/>
  <c r="O15" i="76"/>
  <c r="N15" i="76"/>
  <c r="M15" i="76"/>
  <c r="L15" i="76"/>
  <c r="I15" i="76"/>
  <c r="H15" i="76"/>
  <c r="S14" i="76"/>
  <c r="R14" i="76"/>
  <c r="Q14" i="76"/>
  <c r="P14" i="76"/>
  <c r="O14" i="76"/>
  <c r="N14" i="76"/>
  <c r="M14" i="76"/>
  <c r="L14" i="76"/>
  <c r="I14" i="76"/>
  <c r="H14" i="76"/>
  <c r="S13" i="76"/>
  <c r="R13" i="76"/>
  <c r="Q13" i="76"/>
  <c r="P13" i="76"/>
  <c r="O13" i="76"/>
  <c r="N13" i="76"/>
  <c r="M13" i="76"/>
  <c r="L13" i="76"/>
  <c r="I13" i="76"/>
  <c r="H13" i="76"/>
  <c r="S12" i="76"/>
  <c r="R12" i="76"/>
  <c r="Q12" i="76"/>
  <c r="P12" i="76"/>
  <c r="O12" i="76"/>
  <c r="N12" i="76"/>
  <c r="M12" i="76"/>
  <c r="L12" i="76"/>
  <c r="I12" i="76"/>
  <c r="H12" i="76"/>
  <c r="S11" i="76"/>
  <c r="R11" i="76"/>
  <c r="Q11" i="76"/>
  <c r="P11" i="76"/>
  <c r="O11" i="76"/>
  <c r="N11" i="76"/>
  <c r="M11" i="76"/>
  <c r="L11" i="76"/>
  <c r="I11" i="76"/>
  <c r="H11" i="76"/>
  <c r="S10" i="76"/>
  <c r="R10" i="76"/>
  <c r="Q10" i="76"/>
  <c r="P10" i="76"/>
  <c r="O10" i="76"/>
  <c r="N10" i="76"/>
  <c r="M10" i="76"/>
  <c r="L10" i="76"/>
  <c r="I10" i="76"/>
  <c r="H10" i="76"/>
  <c r="S9" i="76"/>
  <c r="R9" i="76"/>
  <c r="Q9" i="76"/>
  <c r="P9" i="76"/>
  <c r="O9" i="76"/>
  <c r="N9" i="76"/>
  <c r="M9" i="76"/>
  <c r="L9" i="76"/>
  <c r="I9" i="76"/>
  <c r="H9" i="76"/>
  <c r="S8" i="76"/>
  <c r="R8" i="76"/>
  <c r="Q8" i="76"/>
  <c r="P8" i="76"/>
  <c r="O8" i="76"/>
  <c r="N8" i="76"/>
  <c r="M8" i="76"/>
  <c r="L8" i="76"/>
  <c r="I8" i="76"/>
  <c r="H8" i="76"/>
  <c r="S7" i="76"/>
  <c r="R7" i="76"/>
  <c r="Q7" i="76"/>
  <c r="P7" i="76"/>
  <c r="O7" i="76"/>
  <c r="N7" i="76"/>
  <c r="M7" i="76"/>
  <c r="L7" i="76"/>
  <c r="I7" i="76"/>
  <c r="H7" i="76"/>
  <c r="S6" i="76"/>
  <c r="R6" i="76"/>
  <c r="Q6" i="76"/>
  <c r="P6" i="76"/>
  <c r="O6" i="76"/>
  <c r="N6" i="76"/>
  <c r="M6" i="76"/>
  <c r="L6" i="76"/>
  <c r="I6" i="76"/>
  <c r="H6" i="76"/>
  <c r="S5" i="76"/>
  <c r="R5" i="76"/>
  <c r="Q5" i="76"/>
  <c r="P5" i="76"/>
  <c r="O5" i="76"/>
  <c r="N5" i="76"/>
  <c r="M5" i="76"/>
  <c r="L5" i="76"/>
  <c r="I5" i="76"/>
  <c r="H5" i="76"/>
  <c r="S4" i="76"/>
  <c r="R4" i="76"/>
  <c r="Q4" i="76"/>
  <c r="P4" i="76"/>
  <c r="O4" i="76"/>
  <c r="N4" i="76"/>
  <c r="M4" i="76"/>
  <c r="L4" i="76"/>
  <c r="I4" i="76"/>
  <c r="H4" i="76"/>
  <c r="R3" i="76"/>
  <c r="O3" i="76"/>
  <c r="Q3" i="76" s="1"/>
  <c r="P3" i="76" s="1"/>
  <c r="N3" i="76"/>
  <c r="M3" i="76"/>
  <c r="L3" i="76"/>
  <c r="I3" i="76"/>
  <c r="H3" i="76"/>
  <c r="I22" i="36"/>
  <c r="H22" i="36"/>
  <c r="G22" i="36"/>
  <c r="I21" i="36"/>
  <c r="H21" i="36"/>
  <c r="G21" i="36"/>
  <c r="I20" i="36"/>
  <c r="H20" i="36"/>
  <c r="G20" i="36"/>
  <c r="I19" i="36"/>
  <c r="H19" i="36"/>
  <c r="G19" i="36"/>
  <c r="I18" i="36"/>
  <c r="H18" i="36"/>
  <c r="G18" i="36"/>
  <c r="I17" i="36"/>
  <c r="H17" i="36"/>
  <c r="G17" i="36"/>
  <c r="I16" i="36"/>
  <c r="H16" i="36"/>
  <c r="G16" i="36"/>
  <c r="H15" i="36"/>
  <c r="G15" i="36"/>
  <c r="I15" i="36"/>
  <c r="D15" i="36"/>
  <c r="X42" i="76" l="1"/>
  <c r="X41" i="76"/>
  <c r="X40" i="76"/>
  <c r="X39" i="76"/>
  <c r="W38" i="76"/>
  <c r="V37" i="76"/>
  <c r="V36" i="76"/>
  <c r="V35" i="76"/>
  <c r="W42" i="76"/>
  <c r="W41" i="76"/>
  <c r="W40" i="76"/>
  <c r="W39" i="76"/>
  <c r="V38" i="76"/>
  <c r="X37" i="76"/>
  <c r="X36" i="76"/>
  <c r="X35" i="76"/>
  <c r="W36" i="76"/>
  <c r="W35" i="76"/>
  <c r="V42" i="76"/>
  <c r="V41" i="76"/>
  <c r="V40" i="76"/>
  <c r="V39" i="76"/>
  <c r="W37" i="76"/>
  <c r="X38" i="76"/>
  <c r="S3" i="76"/>
  <c r="N42" i="75"/>
  <c r="M42" i="75"/>
  <c r="L42" i="75"/>
  <c r="I42" i="75"/>
  <c r="H42" i="75"/>
  <c r="N41" i="75"/>
  <c r="M41" i="75"/>
  <c r="L41" i="75"/>
  <c r="I41" i="75"/>
  <c r="H41" i="75"/>
  <c r="N40" i="75"/>
  <c r="M40" i="75"/>
  <c r="L40" i="75"/>
  <c r="I40" i="75"/>
  <c r="H40" i="75"/>
  <c r="N39" i="75"/>
  <c r="M39" i="75"/>
  <c r="L39" i="75"/>
  <c r="I39" i="75"/>
  <c r="H39" i="75"/>
  <c r="AC38" i="75"/>
  <c r="AB38" i="75"/>
  <c r="AA38" i="75"/>
  <c r="N38" i="75"/>
  <c r="M38" i="75"/>
  <c r="L38" i="75"/>
  <c r="I38" i="75"/>
  <c r="H38" i="75"/>
  <c r="AC37" i="75"/>
  <c r="AB37" i="75"/>
  <c r="AA37" i="75"/>
  <c r="N37" i="75"/>
  <c r="M37" i="75"/>
  <c r="L37" i="75"/>
  <c r="I37" i="75"/>
  <c r="H37" i="75"/>
  <c r="N36" i="75"/>
  <c r="M36" i="75"/>
  <c r="L36" i="75"/>
  <c r="I36" i="75"/>
  <c r="H36" i="75"/>
  <c r="N35" i="75"/>
  <c r="M35" i="75"/>
  <c r="L35" i="75"/>
  <c r="I35" i="75"/>
  <c r="H35" i="75"/>
  <c r="E35" i="75"/>
  <c r="S34" i="75"/>
  <c r="R34" i="75"/>
  <c r="Q34" i="75"/>
  <c r="P34" i="75"/>
  <c r="O34" i="75"/>
  <c r="N34" i="75"/>
  <c r="M34" i="75"/>
  <c r="L34" i="75"/>
  <c r="I34" i="75"/>
  <c r="H34" i="75"/>
  <c r="S33" i="75"/>
  <c r="R33" i="75"/>
  <c r="Q33" i="75"/>
  <c r="P33" i="75"/>
  <c r="O33" i="75"/>
  <c r="N33" i="75"/>
  <c r="M33" i="75"/>
  <c r="L33" i="75"/>
  <c r="I33" i="75"/>
  <c r="H33" i="75"/>
  <c r="S32" i="75"/>
  <c r="R32" i="75"/>
  <c r="Q32" i="75"/>
  <c r="P32" i="75"/>
  <c r="O32" i="75"/>
  <c r="N32" i="75"/>
  <c r="M32" i="75"/>
  <c r="L32" i="75"/>
  <c r="I32" i="75"/>
  <c r="H32" i="75"/>
  <c r="S31" i="75"/>
  <c r="R31" i="75"/>
  <c r="Q31" i="75"/>
  <c r="P31" i="75"/>
  <c r="O31" i="75"/>
  <c r="N31" i="75"/>
  <c r="M31" i="75"/>
  <c r="L31" i="75"/>
  <c r="I31" i="75"/>
  <c r="H31" i="75"/>
  <c r="S30" i="75"/>
  <c r="R30" i="75"/>
  <c r="Q30" i="75"/>
  <c r="P30" i="75"/>
  <c r="O30" i="75"/>
  <c r="N30" i="75"/>
  <c r="M30" i="75"/>
  <c r="L30" i="75"/>
  <c r="I30" i="75"/>
  <c r="H30" i="75"/>
  <c r="S29" i="75"/>
  <c r="R29" i="75"/>
  <c r="Q29" i="75"/>
  <c r="P29" i="75"/>
  <c r="O29" i="75"/>
  <c r="N29" i="75"/>
  <c r="M29" i="75"/>
  <c r="L29" i="75"/>
  <c r="I29" i="75"/>
  <c r="H29" i="75"/>
  <c r="S28" i="75"/>
  <c r="R28" i="75"/>
  <c r="Q28" i="75"/>
  <c r="P28" i="75"/>
  <c r="O28" i="75"/>
  <c r="N28" i="75"/>
  <c r="M28" i="75"/>
  <c r="L28" i="75"/>
  <c r="I28" i="75"/>
  <c r="H28" i="75"/>
  <c r="S27" i="75"/>
  <c r="R27" i="75"/>
  <c r="Q27" i="75"/>
  <c r="P27" i="75"/>
  <c r="O27" i="75"/>
  <c r="N27" i="75"/>
  <c r="M27" i="75"/>
  <c r="L27" i="75"/>
  <c r="I27" i="75"/>
  <c r="H27" i="75"/>
  <c r="S26" i="75"/>
  <c r="R26" i="75"/>
  <c r="Q26" i="75"/>
  <c r="P26" i="75"/>
  <c r="O26" i="75"/>
  <c r="N26" i="75"/>
  <c r="M26" i="75"/>
  <c r="L26" i="75"/>
  <c r="I26" i="75"/>
  <c r="H26" i="75"/>
  <c r="S25" i="75"/>
  <c r="R25" i="75"/>
  <c r="Q25" i="75"/>
  <c r="P25" i="75"/>
  <c r="O25" i="75"/>
  <c r="N25" i="75"/>
  <c r="M25" i="75"/>
  <c r="L25" i="75"/>
  <c r="I25" i="75"/>
  <c r="H25" i="75"/>
  <c r="S24" i="75"/>
  <c r="R24" i="75"/>
  <c r="Q24" i="75"/>
  <c r="P24" i="75"/>
  <c r="O24" i="75"/>
  <c r="N24" i="75"/>
  <c r="M24" i="75"/>
  <c r="L24" i="75"/>
  <c r="I24" i="75"/>
  <c r="H24" i="75"/>
  <c r="S23" i="75"/>
  <c r="R23" i="75"/>
  <c r="Q23" i="75"/>
  <c r="P23" i="75"/>
  <c r="O23" i="75"/>
  <c r="N23" i="75"/>
  <c r="M23" i="75"/>
  <c r="L23" i="75"/>
  <c r="I23" i="75"/>
  <c r="H23" i="75"/>
  <c r="S22" i="75"/>
  <c r="R22" i="75"/>
  <c r="Q22" i="75"/>
  <c r="P22" i="75"/>
  <c r="O22" i="75"/>
  <c r="N22" i="75"/>
  <c r="M22" i="75"/>
  <c r="L22" i="75"/>
  <c r="I22" i="75"/>
  <c r="H22" i="75"/>
  <c r="S21" i="75"/>
  <c r="R21" i="75"/>
  <c r="Q21" i="75"/>
  <c r="P21" i="75"/>
  <c r="O21" i="75"/>
  <c r="N21" i="75"/>
  <c r="M21" i="75"/>
  <c r="L21" i="75"/>
  <c r="I21" i="75"/>
  <c r="H21" i="75"/>
  <c r="S20" i="75"/>
  <c r="R20" i="75"/>
  <c r="Q20" i="75"/>
  <c r="P20" i="75"/>
  <c r="O20" i="75"/>
  <c r="N20" i="75"/>
  <c r="M20" i="75"/>
  <c r="L20" i="75"/>
  <c r="I20" i="75"/>
  <c r="H20" i="75"/>
  <c r="S19" i="75"/>
  <c r="R19" i="75"/>
  <c r="Q19" i="75"/>
  <c r="P19" i="75"/>
  <c r="O19" i="75"/>
  <c r="N19" i="75"/>
  <c r="M19" i="75"/>
  <c r="L19" i="75"/>
  <c r="I19" i="75"/>
  <c r="H19" i="75"/>
  <c r="S18" i="75"/>
  <c r="R18" i="75"/>
  <c r="Q18" i="75"/>
  <c r="P18" i="75"/>
  <c r="O18" i="75"/>
  <c r="N18" i="75"/>
  <c r="M18" i="75"/>
  <c r="L18" i="75"/>
  <c r="I18" i="75"/>
  <c r="H18" i="75"/>
  <c r="S17" i="75"/>
  <c r="R17" i="75"/>
  <c r="Q17" i="75"/>
  <c r="P17" i="75"/>
  <c r="O17" i="75"/>
  <c r="N17" i="75"/>
  <c r="M17" i="75"/>
  <c r="L17" i="75"/>
  <c r="I17" i="75"/>
  <c r="H17" i="75"/>
  <c r="S16" i="75"/>
  <c r="R16" i="75"/>
  <c r="Q16" i="75"/>
  <c r="P16" i="75"/>
  <c r="O16" i="75"/>
  <c r="N16" i="75"/>
  <c r="M16" i="75"/>
  <c r="L16" i="75"/>
  <c r="I16" i="75"/>
  <c r="H16" i="75"/>
  <c r="S15" i="75"/>
  <c r="R15" i="75"/>
  <c r="Q15" i="75"/>
  <c r="P15" i="75"/>
  <c r="O15" i="75"/>
  <c r="N15" i="75"/>
  <c r="M15" i="75"/>
  <c r="L15" i="75"/>
  <c r="I15" i="75"/>
  <c r="H15" i="75"/>
  <c r="S14" i="75"/>
  <c r="R14" i="75"/>
  <c r="Q14" i="75"/>
  <c r="P14" i="75"/>
  <c r="O14" i="75"/>
  <c r="N14" i="75"/>
  <c r="M14" i="75"/>
  <c r="L14" i="75"/>
  <c r="I14" i="75"/>
  <c r="H14" i="75"/>
  <c r="S13" i="75"/>
  <c r="R13" i="75"/>
  <c r="Q13" i="75"/>
  <c r="P13" i="75"/>
  <c r="O13" i="75"/>
  <c r="N13" i="75"/>
  <c r="M13" i="75"/>
  <c r="L13" i="75"/>
  <c r="I13" i="75"/>
  <c r="H13" i="75"/>
  <c r="S12" i="75"/>
  <c r="R12" i="75"/>
  <c r="Q12" i="75"/>
  <c r="P12" i="75"/>
  <c r="O12" i="75"/>
  <c r="N12" i="75"/>
  <c r="M12" i="75"/>
  <c r="L12" i="75"/>
  <c r="I12" i="75"/>
  <c r="H12" i="75"/>
  <c r="S11" i="75"/>
  <c r="R11" i="75"/>
  <c r="Q11" i="75"/>
  <c r="P11" i="75"/>
  <c r="O11" i="75"/>
  <c r="N11" i="75"/>
  <c r="M11" i="75"/>
  <c r="L11" i="75"/>
  <c r="I11" i="75"/>
  <c r="H11" i="75"/>
  <c r="S10" i="75"/>
  <c r="R10" i="75"/>
  <c r="Q10" i="75"/>
  <c r="P10" i="75"/>
  <c r="O10" i="75"/>
  <c r="N10" i="75"/>
  <c r="M10" i="75"/>
  <c r="L10" i="75"/>
  <c r="I10" i="75"/>
  <c r="H10" i="75"/>
  <c r="S9" i="75"/>
  <c r="R9" i="75"/>
  <c r="Q9" i="75"/>
  <c r="P9" i="75"/>
  <c r="O9" i="75"/>
  <c r="N9" i="75"/>
  <c r="M9" i="75"/>
  <c r="L9" i="75"/>
  <c r="I9" i="75"/>
  <c r="H9" i="75"/>
  <c r="S8" i="75"/>
  <c r="R8" i="75"/>
  <c r="Q8" i="75"/>
  <c r="P8" i="75"/>
  <c r="O8" i="75"/>
  <c r="N8" i="75"/>
  <c r="M8" i="75"/>
  <c r="L8" i="75"/>
  <c r="I8" i="75"/>
  <c r="H8" i="75"/>
  <c r="S7" i="75"/>
  <c r="R7" i="75"/>
  <c r="Q7" i="75"/>
  <c r="P7" i="75"/>
  <c r="O7" i="75"/>
  <c r="N7" i="75"/>
  <c r="M7" i="75"/>
  <c r="L7" i="75"/>
  <c r="I7" i="75"/>
  <c r="H7" i="75"/>
  <c r="S6" i="75"/>
  <c r="R6" i="75"/>
  <c r="Q6" i="75"/>
  <c r="P6" i="75"/>
  <c r="O6" i="75"/>
  <c r="N6" i="75"/>
  <c r="M6" i="75"/>
  <c r="L6" i="75"/>
  <c r="I6" i="75"/>
  <c r="H6" i="75"/>
  <c r="S5" i="75"/>
  <c r="R5" i="75"/>
  <c r="Q5" i="75"/>
  <c r="P5" i="75"/>
  <c r="O5" i="75"/>
  <c r="N5" i="75"/>
  <c r="M5" i="75"/>
  <c r="L5" i="75"/>
  <c r="I5" i="75"/>
  <c r="H5" i="75"/>
  <c r="S4" i="75"/>
  <c r="R4" i="75"/>
  <c r="Q4" i="75"/>
  <c r="P4" i="75"/>
  <c r="O4" i="75"/>
  <c r="N4" i="75"/>
  <c r="M4" i="75"/>
  <c r="L4" i="75"/>
  <c r="I4" i="75"/>
  <c r="H4" i="75"/>
  <c r="S3" i="75"/>
  <c r="R3" i="75"/>
  <c r="Q3" i="75"/>
  <c r="P3" i="75"/>
  <c r="X42" i="75" s="1"/>
  <c r="O3" i="75"/>
  <c r="N3" i="75"/>
  <c r="M3" i="75"/>
  <c r="L3" i="75"/>
  <c r="I3" i="75"/>
  <c r="H3" i="75"/>
  <c r="W35" i="75" l="1"/>
  <c r="W36" i="75"/>
  <c r="W37" i="75"/>
  <c r="X38" i="75"/>
  <c r="X35" i="75"/>
  <c r="X36" i="75"/>
  <c r="X37" i="75"/>
  <c r="V39" i="75"/>
  <c r="V40" i="75"/>
  <c r="V41" i="75"/>
  <c r="V42" i="75"/>
  <c r="V38" i="75"/>
  <c r="W39" i="75"/>
  <c r="W40" i="75"/>
  <c r="W41" i="75"/>
  <c r="W42" i="75"/>
  <c r="V35" i="75"/>
  <c r="V36" i="75"/>
  <c r="V37" i="75"/>
  <c r="W38" i="75"/>
  <c r="X39" i="75"/>
  <c r="X40" i="75"/>
  <c r="X41" i="75"/>
  <c r="AB49" i="61"/>
  <c r="AA49" i="61"/>
  <c r="Z49" i="61"/>
  <c r="AB48" i="61"/>
  <c r="AA48" i="61"/>
  <c r="Z48" i="61"/>
  <c r="AB49" i="60"/>
  <c r="AA49" i="60"/>
  <c r="Z49" i="60"/>
  <c r="AB48" i="60"/>
  <c r="AA48" i="60"/>
  <c r="Z48" i="60"/>
  <c r="AC44" i="46"/>
  <c r="AB44" i="46"/>
  <c r="AA44" i="46"/>
  <c r="AC43" i="46"/>
  <c r="AB43" i="46"/>
  <c r="AA43" i="46"/>
  <c r="AB49" i="55"/>
  <c r="AA49" i="55"/>
  <c r="Z49" i="55"/>
  <c r="AB48" i="55"/>
  <c r="AA48" i="55"/>
  <c r="Z48" i="55"/>
  <c r="AB49" i="56"/>
  <c r="AA49" i="56"/>
  <c r="Z49" i="56"/>
  <c r="AB48" i="56"/>
  <c r="AA48" i="56"/>
  <c r="Z48" i="56"/>
  <c r="AB49" i="59"/>
  <c r="AA49" i="59"/>
  <c r="Z49" i="59"/>
  <c r="AB48" i="59"/>
  <c r="AA48" i="59"/>
  <c r="Z48" i="59"/>
  <c r="AB49" i="58"/>
  <c r="AA49" i="58"/>
  <c r="Z49" i="58"/>
  <c r="AB48" i="58"/>
  <c r="AA48" i="58"/>
  <c r="Z48" i="58"/>
  <c r="AB49" i="57"/>
  <c r="AA49" i="57"/>
  <c r="Z49" i="57"/>
  <c r="AB48" i="57"/>
  <c r="AA48" i="57"/>
  <c r="Z48" i="57"/>
  <c r="AB48" i="54"/>
  <c r="AB49" i="54"/>
  <c r="AA49" i="54"/>
  <c r="AA48" i="54"/>
  <c r="Z49" i="54"/>
  <c r="Z48" i="54"/>
  <c r="N42" i="74" l="1"/>
  <c r="M42" i="74"/>
  <c r="L42" i="74"/>
  <c r="I42" i="74"/>
  <c r="H42" i="74"/>
  <c r="N41" i="74"/>
  <c r="M41" i="74"/>
  <c r="L41" i="74"/>
  <c r="I41" i="74"/>
  <c r="H41" i="74"/>
  <c r="N40" i="74"/>
  <c r="M40" i="74"/>
  <c r="L40" i="74"/>
  <c r="I40" i="74"/>
  <c r="H40" i="74"/>
  <c r="N39" i="74"/>
  <c r="M39" i="74"/>
  <c r="L39" i="74"/>
  <c r="I39" i="74"/>
  <c r="H39" i="74"/>
  <c r="AC38" i="74"/>
  <c r="AB38" i="74"/>
  <c r="AA38" i="74"/>
  <c r="N38" i="74"/>
  <c r="M38" i="74"/>
  <c r="L38" i="74"/>
  <c r="I38" i="74"/>
  <c r="H38" i="74"/>
  <c r="AC37" i="74"/>
  <c r="AB37" i="74"/>
  <c r="AA37" i="74"/>
  <c r="N37" i="74"/>
  <c r="M37" i="74"/>
  <c r="L37" i="74"/>
  <c r="I37" i="74"/>
  <c r="H37" i="74"/>
  <c r="N36" i="74"/>
  <c r="M36" i="74"/>
  <c r="L36" i="74"/>
  <c r="I36" i="74"/>
  <c r="H36" i="74"/>
  <c r="N35" i="74"/>
  <c r="M35" i="74"/>
  <c r="L35" i="74"/>
  <c r="I35" i="74"/>
  <c r="C15" i="36" s="1"/>
  <c r="H35" i="74"/>
  <c r="B15" i="36" s="1"/>
  <c r="E35" i="74"/>
  <c r="S34" i="74"/>
  <c r="R34" i="74"/>
  <c r="Q34" i="74"/>
  <c r="P34" i="74"/>
  <c r="O34" i="74"/>
  <c r="N34" i="74"/>
  <c r="M34" i="74"/>
  <c r="L34" i="74"/>
  <c r="I34" i="74"/>
  <c r="H34" i="74"/>
  <c r="S33" i="74"/>
  <c r="R33" i="74"/>
  <c r="Q33" i="74"/>
  <c r="P33" i="74"/>
  <c r="O33" i="74"/>
  <c r="N33" i="74"/>
  <c r="M33" i="74"/>
  <c r="L33" i="74"/>
  <c r="I33" i="74"/>
  <c r="H33" i="74"/>
  <c r="S32" i="74"/>
  <c r="R32" i="74"/>
  <c r="Q32" i="74"/>
  <c r="P32" i="74"/>
  <c r="O32" i="74"/>
  <c r="N32" i="74"/>
  <c r="M32" i="74"/>
  <c r="L32" i="74"/>
  <c r="I32" i="74"/>
  <c r="H32" i="74"/>
  <c r="S31" i="74"/>
  <c r="R31" i="74"/>
  <c r="Q31" i="74"/>
  <c r="P31" i="74"/>
  <c r="O31" i="74"/>
  <c r="N31" i="74"/>
  <c r="M31" i="74"/>
  <c r="L31" i="74"/>
  <c r="I31" i="74"/>
  <c r="H31" i="74"/>
  <c r="S30" i="74"/>
  <c r="R30" i="74"/>
  <c r="Q30" i="74"/>
  <c r="P30" i="74"/>
  <c r="O30" i="74"/>
  <c r="N30" i="74"/>
  <c r="M30" i="74"/>
  <c r="L30" i="74"/>
  <c r="I30" i="74"/>
  <c r="H30" i="74"/>
  <c r="S29" i="74"/>
  <c r="R29" i="74"/>
  <c r="Q29" i="74"/>
  <c r="P29" i="74"/>
  <c r="O29" i="74"/>
  <c r="N29" i="74"/>
  <c r="M29" i="74"/>
  <c r="L29" i="74"/>
  <c r="I29" i="74"/>
  <c r="H29" i="74"/>
  <c r="S28" i="74"/>
  <c r="R28" i="74"/>
  <c r="Q28" i="74"/>
  <c r="P28" i="74"/>
  <c r="O28" i="74"/>
  <c r="N28" i="74"/>
  <c r="M28" i="74"/>
  <c r="L28" i="74"/>
  <c r="I28" i="74"/>
  <c r="H28" i="74"/>
  <c r="S27" i="74"/>
  <c r="R27" i="74"/>
  <c r="Q27" i="74"/>
  <c r="P27" i="74"/>
  <c r="O27" i="74"/>
  <c r="N27" i="74"/>
  <c r="M27" i="74"/>
  <c r="L27" i="74"/>
  <c r="I27" i="74"/>
  <c r="H27" i="74"/>
  <c r="S26" i="74"/>
  <c r="R26" i="74"/>
  <c r="Q26" i="74"/>
  <c r="P26" i="74"/>
  <c r="O26" i="74"/>
  <c r="N26" i="74"/>
  <c r="M26" i="74"/>
  <c r="L26" i="74"/>
  <c r="I26" i="74"/>
  <c r="H26" i="74"/>
  <c r="S25" i="74"/>
  <c r="R25" i="74"/>
  <c r="Q25" i="74"/>
  <c r="P25" i="74"/>
  <c r="O25" i="74"/>
  <c r="N25" i="74"/>
  <c r="M25" i="74"/>
  <c r="L25" i="74"/>
  <c r="I25" i="74"/>
  <c r="H25" i="74"/>
  <c r="S24" i="74"/>
  <c r="R24" i="74"/>
  <c r="Q24" i="74"/>
  <c r="P24" i="74"/>
  <c r="O24" i="74"/>
  <c r="N24" i="74"/>
  <c r="M24" i="74"/>
  <c r="L24" i="74"/>
  <c r="I24" i="74"/>
  <c r="H24" i="74"/>
  <c r="S23" i="74"/>
  <c r="R23" i="74"/>
  <c r="Q23" i="74"/>
  <c r="P23" i="74"/>
  <c r="O23" i="74"/>
  <c r="N23" i="74"/>
  <c r="M23" i="74"/>
  <c r="L23" i="74"/>
  <c r="I23" i="74"/>
  <c r="H23" i="74"/>
  <c r="S22" i="74"/>
  <c r="R22" i="74"/>
  <c r="Q22" i="74"/>
  <c r="P22" i="74"/>
  <c r="O22" i="74"/>
  <c r="N22" i="74"/>
  <c r="M22" i="74"/>
  <c r="L22" i="74"/>
  <c r="I22" i="74"/>
  <c r="H22" i="74"/>
  <c r="S21" i="74"/>
  <c r="R21" i="74"/>
  <c r="Q21" i="74"/>
  <c r="P21" i="74"/>
  <c r="O21" i="74"/>
  <c r="N21" i="74"/>
  <c r="M21" i="74"/>
  <c r="L21" i="74"/>
  <c r="I21" i="74"/>
  <c r="H21" i="74"/>
  <c r="S20" i="74"/>
  <c r="R20" i="74"/>
  <c r="Q20" i="74"/>
  <c r="P20" i="74"/>
  <c r="O20" i="74"/>
  <c r="N20" i="74"/>
  <c r="M20" i="74"/>
  <c r="L20" i="74"/>
  <c r="I20" i="74"/>
  <c r="H20" i="74"/>
  <c r="S19" i="74"/>
  <c r="R19" i="74"/>
  <c r="Q19" i="74"/>
  <c r="P19" i="74"/>
  <c r="O19" i="74"/>
  <c r="N19" i="74"/>
  <c r="M19" i="74"/>
  <c r="L19" i="74"/>
  <c r="I19" i="74"/>
  <c r="H19" i="74"/>
  <c r="S18" i="74"/>
  <c r="R18" i="74"/>
  <c r="Q18" i="74"/>
  <c r="P18" i="74"/>
  <c r="O18" i="74"/>
  <c r="N18" i="74"/>
  <c r="M18" i="74"/>
  <c r="L18" i="74"/>
  <c r="I18" i="74"/>
  <c r="H18" i="74"/>
  <c r="S17" i="74"/>
  <c r="R17" i="74"/>
  <c r="Q17" i="74"/>
  <c r="P17" i="74"/>
  <c r="O17" i="74"/>
  <c r="N17" i="74"/>
  <c r="M17" i="74"/>
  <c r="L17" i="74"/>
  <c r="I17" i="74"/>
  <c r="H17" i="74"/>
  <c r="S16" i="74"/>
  <c r="R16" i="74"/>
  <c r="Q16" i="74"/>
  <c r="P16" i="74"/>
  <c r="O16" i="74"/>
  <c r="N16" i="74"/>
  <c r="M16" i="74"/>
  <c r="L16" i="74"/>
  <c r="I16" i="74"/>
  <c r="H16" i="74"/>
  <c r="S15" i="74"/>
  <c r="R15" i="74"/>
  <c r="Q15" i="74"/>
  <c r="P15" i="74"/>
  <c r="O15" i="74"/>
  <c r="N15" i="74"/>
  <c r="M15" i="74"/>
  <c r="L15" i="74"/>
  <c r="I15" i="74"/>
  <c r="H15" i="74"/>
  <c r="S14" i="74"/>
  <c r="R14" i="74"/>
  <c r="Q14" i="74"/>
  <c r="P14" i="74"/>
  <c r="O14" i="74"/>
  <c r="N14" i="74"/>
  <c r="M14" i="74"/>
  <c r="L14" i="74"/>
  <c r="I14" i="74"/>
  <c r="H14" i="74"/>
  <c r="S13" i="74"/>
  <c r="R13" i="74"/>
  <c r="Q13" i="74"/>
  <c r="P13" i="74"/>
  <c r="O13" i="74"/>
  <c r="N13" i="74"/>
  <c r="M13" i="74"/>
  <c r="L13" i="74"/>
  <c r="I13" i="74"/>
  <c r="H13" i="74"/>
  <c r="S12" i="74"/>
  <c r="R12" i="74"/>
  <c r="Q12" i="74"/>
  <c r="P12" i="74"/>
  <c r="O12" i="74"/>
  <c r="N12" i="74"/>
  <c r="M12" i="74"/>
  <c r="L12" i="74"/>
  <c r="I12" i="74"/>
  <c r="H12" i="74"/>
  <c r="S11" i="74"/>
  <c r="R11" i="74"/>
  <c r="Q11" i="74"/>
  <c r="P11" i="74"/>
  <c r="O11" i="74"/>
  <c r="N11" i="74"/>
  <c r="M11" i="74"/>
  <c r="L11" i="74"/>
  <c r="I11" i="74"/>
  <c r="H11" i="74"/>
  <c r="S10" i="74"/>
  <c r="R10" i="74"/>
  <c r="Q10" i="74"/>
  <c r="P10" i="74"/>
  <c r="O10" i="74"/>
  <c r="N10" i="74"/>
  <c r="M10" i="74"/>
  <c r="L10" i="74"/>
  <c r="I10" i="74"/>
  <c r="H10" i="74"/>
  <c r="S9" i="74"/>
  <c r="R9" i="74"/>
  <c r="Q9" i="74"/>
  <c r="P9" i="74"/>
  <c r="O9" i="74"/>
  <c r="N9" i="74"/>
  <c r="M9" i="74"/>
  <c r="L9" i="74"/>
  <c r="I9" i="74"/>
  <c r="H9" i="74"/>
  <c r="S8" i="74"/>
  <c r="R8" i="74"/>
  <c r="Q8" i="74"/>
  <c r="P8" i="74"/>
  <c r="O8" i="74"/>
  <c r="N8" i="74"/>
  <c r="M8" i="74"/>
  <c r="L8" i="74"/>
  <c r="I8" i="74"/>
  <c r="H8" i="74"/>
  <c r="S7" i="74"/>
  <c r="R7" i="74"/>
  <c r="Q7" i="74"/>
  <c r="P7" i="74"/>
  <c r="O7" i="74"/>
  <c r="N7" i="74"/>
  <c r="M7" i="74"/>
  <c r="L7" i="74"/>
  <c r="I7" i="74"/>
  <c r="H7" i="74"/>
  <c r="O6" i="74"/>
  <c r="R6" i="74" s="1"/>
  <c r="N6" i="74"/>
  <c r="M6" i="74"/>
  <c r="L6" i="74"/>
  <c r="I6" i="74"/>
  <c r="H6" i="74"/>
  <c r="O5" i="74"/>
  <c r="R5" i="74" s="1"/>
  <c r="N5" i="74"/>
  <c r="M5" i="74"/>
  <c r="L5" i="74"/>
  <c r="I5" i="74"/>
  <c r="H5" i="74"/>
  <c r="O4" i="74"/>
  <c r="R4" i="74" s="1"/>
  <c r="N4" i="74"/>
  <c r="M4" i="74"/>
  <c r="L4" i="74"/>
  <c r="I4" i="74"/>
  <c r="H4" i="74"/>
  <c r="O3" i="74"/>
  <c r="R3" i="74" s="1"/>
  <c r="N3" i="74"/>
  <c r="M3" i="74"/>
  <c r="L3" i="74"/>
  <c r="I3" i="74"/>
  <c r="H3" i="74"/>
  <c r="D11" i="36"/>
  <c r="D10" i="36"/>
  <c r="D9" i="36"/>
  <c r="D8" i="36"/>
  <c r="D7" i="36"/>
  <c r="D6" i="36"/>
  <c r="D5" i="36"/>
  <c r="D4" i="36"/>
  <c r="N42" i="73"/>
  <c r="M42" i="73"/>
  <c r="L42" i="73"/>
  <c r="I42" i="73"/>
  <c r="C11" i="36" s="1"/>
  <c r="H42" i="73"/>
  <c r="B11" i="36" s="1"/>
  <c r="N41" i="73"/>
  <c r="M41" i="73"/>
  <c r="L41" i="73"/>
  <c r="I41" i="73"/>
  <c r="C10" i="36" s="1"/>
  <c r="H41" i="73"/>
  <c r="B10" i="36" s="1"/>
  <c r="N40" i="73"/>
  <c r="M40" i="73"/>
  <c r="L40" i="73"/>
  <c r="I40" i="73"/>
  <c r="C9" i="36" s="1"/>
  <c r="H40" i="73"/>
  <c r="B9" i="36" s="1"/>
  <c r="N39" i="73"/>
  <c r="M39" i="73"/>
  <c r="L39" i="73"/>
  <c r="I39" i="73"/>
  <c r="C8" i="36" s="1"/>
  <c r="H39" i="73"/>
  <c r="B8" i="36" s="1"/>
  <c r="AC38" i="73"/>
  <c r="AB38" i="73"/>
  <c r="AA38" i="73"/>
  <c r="N38" i="73"/>
  <c r="M38" i="73"/>
  <c r="L38" i="73"/>
  <c r="I38" i="73"/>
  <c r="C7" i="36" s="1"/>
  <c r="H38" i="73"/>
  <c r="B7" i="36" s="1"/>
  <c r="AC37" i="73"/>
  <c r="AB37" i="73"/>
  <c r="AA37" i="73"/>
  <c r="N37" i="73"/>
  <c r="M37" i="73"/>
  <c r="L37" i="73"/>
  <c r="I37" i="73"/>
  <c r="C6" i="36" s="1"/>
  <c r="H37" i="73"/>
  <c r="B6" i="36" s="1"/>
  <c r="N36" i="73"/>
  <c r="M36" i="73"/>
  <c r="L36" i="73"/>
  <c r="I36" i="73"/>
  <c r="C5" i="36" s="1"/>
  <c r="H36" i="73"/>
  <c r="B5" i="36" s="1"/>
  <c r="P35" i="73"/>
  <c r="N35" i="73"/>
  <c r="M35" i="73"/>
  <c r="L35" i="73"/>
  <c r="I35" i="73"/>
  <c r="C4" i="36" s="1"/>
  <c r="H35" i="73"/>
  <c r="B4" i="36" s="1"/>
  <c r="E35" i="73"/>
  <c r="S34" i="73"/>
  <c r="R34" i="73"/>
  <c r="Q34" i="73"/>
  <c r="P34" i="73"/>
  <c r="O34" i="73"/>
  <c r="N34" i="73"/>
  <c r="M34" i="73"/>
  <c r="L34" i="73"/>
  <c r="I34" i="73"/>
  <c r="H34" i="73"/>
  <c r="S33" i="73"/>
  <c r="R33" i="73"/>
  <c r="Q33" i="73"/>
  <c r="P33" i="73"/>
  <c r="O33" i="73"/>
  <c r="N33" i="73"/>
  <c r="M33" i="73"/>
  <c r="L33" i="73"/>
  <c r="I33" i="73"/>
  <c r="H33" i="73"/>
  <c r="U32" i="73"/>
  <c r="S32" i="73"/>
  <c r="R32" i="73"/>
  <c r="Q32" i="73"/>
  <c r="P32" i="73"/>
  <c r="O32" i="73"/>
  <c r="N32" i="73"/>
  <c r="M32" i="73"/>
  <c r="L32" i="73"/>
  <c r="I32" i="73"/>
  <c r="H32" i="73"/>
  <c r="S31" i="73"/>
  <c r="R31" i="73"/>
  <c r="Q31" i="73"/>
  <c r="P31" i="73"/>
  <c r="O31" i="73"/>
  <c r="N31" i="73"/>
  <c r="M31" i="73"/>
  <c r="L31" i="73"/>
  <c r="I31" i="73"/>
  <c r="H31" i="73"/>
  <c r="S30" i="73"/>
  <c r="R30" i="73"/>
  <c r="Q30" i="73"/>
  <c r="P30" i="73"/>
  <c r="O30" i="73"/>
  <c r="N30" i="73"/>
  <c r="M30" i="73"/>
  <c r="L30" i="73"/>
  <c r="I30" i="73"/>
  <c r="H30" i="73"/>
  <c r="S29" i="73"/>
  <c r="R29" i="73"/>
  <c r="Q29" i="73"/>
  <c r="P29" i="73"/>
  <c r="O29" i="73"/>
  <c r="N29" i="73"/>
  <c r="M29" i="73"/>
  <c r="L29" i="73"/>
  <c r="I29" i="73"/>
  <c r="H29" i="73"/>
  <c r="S28" i="73"/>
  <c r="R28" i="73"/>
  <c r="Q28" i="73"/>
  <c r="P28" i="73"/>
  <c r="O28" i="73"/>
  <c r="N28" i="73"/>
  <c r="M28" i="73"/>
  <c r="L28" i="73"/>
  <c r="I28" i="73"/>
  <c r="H28" i="73"/>
  <c r="S27" i="73"/>
  <c r="R27" i="73"/>
  <c r="Q27" i="73"/>
  <c r="P27" i="73"/>
  <c r="O27" i="73"/>
  <c r="N27" i="73"/>
  <c r="M27" i="73"/>
  <c r="L27" i="73"/>
  <c r="I27" i="73"/>
  <c r="H27" i="73"/>
  <c r="S26" i="73"/>
  <c r="R26" i="73"/>
  <c r="Q26" i="73"/>
  <c r="P26" i="73"/>
  <c r="O26" i="73"/>
  <c r="N26" i="73"/>
  <c r="M26" i="73"/>
  <c r="L26" i="73"/>
  <c r="I26" i="73"/>
  <c r="H26" i="73"/>
  <c r="S25" i="73"/>
  <c r="R25" i="73"/>
  <c r="Q25" i="73"/>
  <c r="P25" i="73"/>
  <c r="O25" i="73"/>
  <c r="N25" i="73"/>
  <c r="M25" i="73"/>
  <c r="L25" i="73"/>
  <c r="I25" i="73"/>
  <c r="H25" i="73"/>
  <c r="S24" i="73"/>
  <c r="R24" i="73"/>
  <c r="Q24" i="73"/>
  <c r="P24" i="73"/>
  <c r="O24" i="73"/>
  <c r="N24" i="73"/>
  <c r="M24" i="73"/>
  <c r="L24" i="73"/>
  <c r="I24" i="73"/>
  <c r="H24" i="73"/>
  <c r="S23" i="73"/>
  <c r="R23" i="73"/>
  <c r="Q23" i="73"/>
  <c r="P23" i="73"/>
  <c r="O23" i="73"/>
  <c r="N23" i="73"/>
  <c r="M23" i="73"/>
  <c r="L23" i="73"/>
  <c r="I23" i="73"/>
  <c r="H23" i="73"/>
  <c r="S22" i="73"/>
  <c r="R22" i="73"/>
  <c r="Q22" i="73"/>
  <c r="P22" i="73"/>
  <c r="O22" i="73"/>
  <c r="N22" i="73"/>
  <c r="M22" i="73"/>
  <c r="L22" i="73"/>
  <c r="I22" i="73"/>
  <c r="H22" i="73"/>
  <c r="S21" i="73"/>
  <c r="R21" i="73"/>
  <c r="Q21" i="73"/>
  <c r="P21" i="73"/>
  <c r="O21" i="73"/>
  <c r="N21" i="73"/>
  <c r="M21" i="73"/>
  <c r="L21" i="73"/>
  <c r="I21" i="73"/>
  <c r="H21" i="73"/>
  <c r="S20" i="73"/>
  <c r="R20" i="73"/>
  <c r="Q20" i="73"/>
  <c r="P20" i="73"/>
  <c r="O20" i="73"/>
  <c r="N20" i="73"/>
  <c r="M20" i="73"/>
  <c r="L20" i="73"/>
  <c r="I20" i="73"/>
  <c r="H20" i="73"/>
  <c r="S19" i="73"/>
  <c r="R19" i="73"/>
  <c r="Q19" i="73"/>
  <c r="P19" i="73"/>
  <c r="O19" i="73"/>
  <c r="N19" i="73"/>
  <c r="M19" i="73"/>
  <c r="L19" i="73"/>
  <c r="I19" i="73"/>
  <c r="H19" i="73"/>
  <c r="S18" i="73"/>
  <c r="R18" i="73"/>
  <c r="Q18" i="73"/>
  <c r="P18" i="73"/>
  <c r="O18" i="73"/>
  <c r="N18" i="73"/>
  <c r="M18" i="73"/>
  <c r="L18" i="73"/>
  <c r="I18" i="73"/>
  <c r="H18" i="73"/>
  <c r="S17" i="73"/>
  <c r="R17" i="73"/>
  <c r="Q17" i="73"/>
  <c r="P17" i="73"/>
  <c r="O17" i="73"/>
  <c r="N17" i="73"/>
  <c r="M17" i="73"/>
  <c r="L17" i="73"/>
  <c r="I17" i="73"/>
  <c r="H17" i="73"/>
  <c r="S16" i="73"/>
  <c r="R16" i="73"/>
  <c r="Q16" i="73"/>
  <c r="P16" i="73"/>
  <c r="O16" i="73"/>
  <c r="N16" i="73"/>
  <c r="M16" i="73"/>
  <c r="L16" i="73"/>
  <c r="I16" i="73"/>
  <c r="H16" i="73"/>
  <c r="S15" i="73"/>
  <c r="R15" i="73"/>
  <c r="Q15" i="73"/>
  <c r="P15" i="73"/>
  <c r="O15" i="73"/>
  <c r="N15" i="73"/>
  <c r="M15" i="73"/>
  <c r="L15" i="73"/>
  <c r="I15" i="73"/>
  <c r="H15" i="73"/>
  <c r="S14" i="73"/>
  <c r="R14" i="73"/>
  <c r="Q14" i="73"/>
  <c r="P14" i="73"/>
  <c r="O14" i="73"/>
  <c r="N14" i="73"/>
  <c r="M14" i="73"/>
  <c r="L14" i="73"/>
  <c r="I14" i="73"/>
  <c r="H14" i="73"/>
  <c r="S13" i="73"/>
  <c r="R13" i="73"/>
  <c r="Q13" i="73"/>
  <c r="P13" i="73"/>
  <c r="O13" i="73"/>
  <c r="N13" i="73"/>
  <c r="M13" i="73"/>
  <c r="L13" i="73"/>
  <c r="I13" i="73"/>
  <c r="H13" i="73"/>
  <c r="S12" i="73"/>
  <c r="R12" i="73"/>
  <c r="Q12" i="73"/>
  <c r="P12" i="73"/>
  <c r="O12" i="73"/>
  <c r="N12" i="73"/>
  <c r="M12" i="73"/>
  <c r="L12" i="73"/>
  <c r="I12" i="73"/>
  <c r="H12" i="73"/>
  <c r="S11" i="73"/>
  <c r="R11" i="73"/>
  <c r="Q11" i="73"/>
  <c r="P11" i="73"/>
  <c r="O11" i="73"/>
  <c r="N11" i="73"/>
  <c r="M11" i="73"/>
  <c r="L11" i="73"/>
  <c r="I11" i="73"/>
  <c r="H11" i="73"/>
  <c r="S10" i="73"/>
  <c r="R10" i="73"/>
  <c r="Q10" i="73"/>
  <c r="P10" i="73"/>
  <c r="O10" i="73"/>
  <c r="N10" i="73"/>
  <c r="M10" i="73"/>
  <c r="L10" i="73"/>
  <c r="I10" i="73"/>
  <c r="H10" i="73"/>
  <c r="S9" i="73"/>
  <c r="R9" i="73"/>
  <c r="Q9" i="73"/>
  <c r="P9" i="73"/>
  <c r="O9" i="73"/>
  <c r="N9" i="73"/>
  <c r="M9" i="73"/>
  <c r="L9" i="73"/>
  <c r="I9" i="73"/>
  <c r="H9" i="73"/>
  <c r="S8" i="73"/>
  <c r="R8" i="73"/>
  <c r="Q8" i="73"/>
  <c r="P8" i="73"/>
  <c r="O8" i="73"/>
  <c r="N8" i="73"/>
  <c r="M8" i="73"/>
  <c r="L8" i="73"/>
  <c r="I8" i="73"/>
  <c r="H8" i="73"/>
  <c r="O7" i="73"/>
  <c r="Q7" i="73" s="1"/>
  <c r="P7" i="73" s="1"/>
  <c r="N7" i="73"/>
  <c r="M7" i="73"/>
  <c r="L7" i="73"/>
  <c r="I7" i="73"/>
  <c r="H7" i="73"/>
  <c r="S6" i="73"/>
  <c r="R6" i="73"/>
  <c r="Q6" i="73"/>
  <c r="P6" i="73"/>
  <c r="O6" i="73"/>
  <c r="N6" i="73"/>
  <c r="M6" i="73"/>
  <c r="L6" i="73"/>
  <c r="I6" i="73"/>
  <c r="H6" i="73"/>
  <c r="S5" i="73"/>
  <c r="R5" i="73"/>
  <c r="Q5" i="73"/>
  <c r="P5" i="73"/>
  <c r="O5" i="73"/>
  <c r="N5" i="73"/>
  <c r="M5" i="73"/>
  <c r="L5" i="73"/>
  <c r="I5" i="73"/>
  <c r="H5" i="73"/>
  <c r="O4" i="73"/>
  <c r="R4" i="73" s="1"/>
  <c r="N4" i="73"/>
  <c r="M4" i="73"/>
  <c r="L4" i="73"/>
  <c r="I4" i="73"/>
  <c r="H4" i="73"/>
  <c r="O3" i="73"/>
  <c r="Q3" i="73" s="1"/>
  <c r="N3" i="73"/>
  <c r="M3" i="73"/>
  <c r="L3" i="73"/>
  <c r="I3" i="73"/>
  <c r="H3" i="73"/>
  <c r="N43" i="61"/>
  <c r="N42" i="61"/>
  <c r="N41" i="61"/>
  <c r="N40" i="61"/>
  <c r="N39" i="61"/>
  <c r="N38" i="61"/>
  <c r="N37" i="61"/>
  <c r="N36" i="61"/>
  <c r="N35" i="61"/>
  <c r="N34" i="61"/>
  <c r="N33" i="61"/>
  <c r="N32" i="61"/>
  <c r="N31" i="61"/>
  <c r="N30" i="61"/>
  <c r="N29" i="61"/>
  <c r="N28" i="61"/>
  <c r="N27" i="61"/>
  <c r="N26" i="61"/>
  <c r="N25" i="61"/>
  <c r="N24" i="61"/>
  <c r="N23" i="61"/>
  <c r="N22" i="61"/>
  <c r="N21" i="61"/>
  <c r="N20" i="61"/>
  <c r="N19" i="61"/>
  <c r="N18" i="61"/>
  <c r="N17" i="61"/>
  <c r="N16" i="61"/>
  <c r="N15" i="61"/>
  <c r="N14" i="61"/>
  <c r="N13" i="61"/>
  <c r="N12" i="61"/>
  <c r="N11" i="61"/>
  <c r="N10" i="61"/>
  <c r="N9" i="61"/>
  <c r="N8" i="61"/>
  <c r="N7" i="61"/>
  <c r="N6" i="61"/>
  <c r="N5" i="61"/>
  <c r="N4" i="61"/>
  <c r="N3" i="61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N4" i="60"/>
  <c r="N3" i="60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N4" i="59"/>
  <c r="N3" i="59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N4" i="58"/>
  <c r="N3" i="58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N4" i="57"/>
  <c r="N3" i="57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N4" i="56"/>
  <c r="N3" i="56"/>
  <c r="M43" i="61"/>
  <c r="M42" i="61"/>
  <c r="M41" i="61"/>
  <c r="M40" i="61"/>
  <c r="M39" i="61"/>
  <c r="M38" i="61"/>
  <c r="M37" i="61"/>
  <c r="M36" i="61"/>
  <c r="M35" i="61"/>
  <c r="M34" i="61"/>
  <c r="M33" i="61"/>
  <c r="M32" i="61"/>
  <c r="M31" i="61"/>
  <c r="M30" i="61"/>
  <c r="M29" i="61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M6" i="61"/>
  <c r="M5" i="61"/>
  <c r="M4" i="61"/>
  <c r="M3" i="61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7" i="60"/>
  <c r="M6" i="60"/>
  <c r="M5" i="60"/>
  <c r="M4" i="60"/>
  <c r="M3" i="60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5" i="59"/>
  <c r="M4" i="59"/>
  <c r="M3" i="59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M6" i="58"/>
  <c r="M5" i="58"/>
  <c r="M4" i="58"/>
  <c r="M3" i="58"/>
  <c r="M34" i="57"/>
  <c r="M33" i="57"/>
  <c r="M32" i="57"/>
  <c r="M31" i="57"/>
  <c r="M30" i="57"/>
  <c r="M29" i="57"/>
  <c r="M28" i="57"/>
  <c r="M27" i="57"/>
  <c r="M26" i="57"/>
  <c r="M25" i="57"/>
  <c r="M24" i="57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M5" i="57"/>
  <c r="M4" i="57"/>
  <c r="M3" i="57"/>
  <c r="M34" i="56"/>
  <c r="M33" i="56"/>
  <c r="M32" i="56"/>
  <c r="M31" i="56"/>
  <c r="M30" i="56"/>
  <c r="M29" i="56"/>
  <c r="M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M5" i="56"/>
  <c r="M4" i="56"/>
  <c r="M3" i="56"/>
  <c r="M34" i="55"/>
  <c r="M33" i="55"/>
  <c r="M32" i="55"/>
  <c r="M31" i="55"/>
  <c r="M30" i="55"/>
  <c r="M29" i="55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M4" i="55"/>
  <c r="M3" i="55"/>
  <c r="L34" i="61"/>
  <c r="L33" i="61"/>
  <c r="L32" i="61"/>
  <c r="L31" i="61"/>
  <c r="L30" i="61"/>
  <c r="L29" i="61"/>
  <c r="L28" i="61"/>
  <c r="L27" i="61"/>
  <c r="L26" i="61"/>
  <c r="L25" i="61"/>
  <c r="L24" i="61"/>
  <c r="L23" i="61"/>
  <c r="L22" i="61"/>
  <c r="L21" i="61"/>
  <c r="L20" i="61"/>
  <c r="L19" i="61"/>
  <c r="L18" i="61"/>
  <c r="L17" i="61"/>
  <c r="L16" i="61"/>
  <c r="L15" i="61"/>
  <c r="L14" i="61"/>
  <c r="L13" i="61"/>
  <c r="L12" i="61"/>
  <c r="L11" i="61"/>
  <c r="L10" i="61"/>
  <c r="L9" i="61"/>
  <c r="L8" i="61"/>
  <c r="L7" i="61"/>
  <c r="L6" i="61"/>
  <c r="L5" i="61"/>
  <c r="L4" i="61"/>
  <c r="L3" i="61"/>
  <c r="L34" i="60"/>
  <c r="L33" i="60"/>
  <c r="L32" i="60"/>
  <c r="L31" i="60"/>
  <c r="L30" i="60"/>
  <c r="L29" i="60"/>
  <c r="L28" i="60"/>
  <c r="L27" i="60"/>
  <c r="L26" i="60"/>
  <c r="L25" i="60"/>
  <c r="L24" i="60"/>
  <c r="L23" i="60"/>
  <c r="L22" i="60"/>
  <c r="L21" i="60"/>
  <c r="L20" i="60"/>
  <c r="L19" i="60"/>
  <c r="L18" i="60"/>
  <c r="L17" i="60"/>
  <c r="L16" i="60"/>
  <c r="L15" i="60"/>
  <c r="L14" i="60"/>
  <c r="L13" i="60"/>
  <c r="L12" i="60"/>
  <c r="L11" i="60"/>
  <c r="L10" i="60"/>
  <c r="L9" i="60"/>
  <c r="L8" i="60"/>
  <c r="L7" i="60"/>
  <c r="L6" i="60"/>
  <c r="L5" i="60"/>
  <c r="L4" i="60"/>
  <c r="L3" i="60"/>
  <c r="L34" i="59"/>
  <c r="L33" i="59"/>
  <c r="L32" i="59"/>
  <c r="L31" i="59"/>
  <c r="L30" i="59"/>
  <c r="L29" i="59"/>
  <c r="L28" i="59"/>
  <c r="L27" i="59"/>
  <c r="L26" i="59"/>
  <c r="L25" i="59"/>
  <c r="L24" i="59"/>
  <c r="L23" i="59"/>
  <c r="L22" i="59"/>
  <c r="L21" i="59"/>
  <c r="L20" i="59"/>
  <c r="L19" i="59"/>
  <c r="L18" i="59"/>
  <c r="L17" i="59"/>
  <c r="L16" i="59"/>
  <c r="L15" i="59"/>
  <c r="L14" i="59"/>
  <c r="L13" i="59"/>
  <c r="L12" i="59"/>
  <c r="L11" i="59"/>
  <c r="L10" i="59"/>
  <c r="L9" i="59"/>
  <c r="L8" i="59"/>
  <c r="L7" i="59"/>
  <c r="L6" i="59"/>
  <c r="L5" i="59"/>
  <c r="L4" i="59"/>
  <c r="L3" i="59"/>
  <c r="L34" i="58"/>
  <c r="L33" i="58"/>
  <c r="L32" i="58"/>
  <c r="L31" i="58"/>
  <c r="L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3" i="58"/>
  <c r="L34" i="57"/>
  <c r="L33" i="57"/>
  <c r="L32" i="57"/>
  <c r="L31" i="57"/>
  <c r="L30" i="57"/>
  <c r="L29" i="57"/>
  <c r="L28" i="57"/>
  <c r="L27" i="57"/>
  <c r="L26" i="57"/>
  <c r="L25" i="57"/>
  <c r="L24" i="57"/>
  <c r="L23" i="57"/>
  <c r="L22" i="57"/>
  <c r="L21" i="57"/>
  <c r="L20" i="57"/>
  <c r="L19" i="57"/>
  <c r="L18" i="57"/>
  <c r="L17" i="57"/>
  <c r="L16" i="57"/>
  <c r="L15" i="57"/>
  <c r="L14" i="57"/>
  <c r="L13" i="57"/>
  <c r="L12" i="57"/>
  <c r="L11" i="57"/>
  <c r="L10" i="57"/>
  <c r="L9" i="57"/>
  <c r="L8" i="57"/>
  <c r="L7" i="57"/>
  <c r="L6" i="57"/>
  <c r="L5" i="57"/>
  <c r="L4" i="57"/>
  <c r="L3" i="57"/>
  <c r="L34" i="56"/>
  <c r="L33" i="56"/>
  <c r="L32" i="56"/>
  <c r="L31" i="56"/>
  <c r="L30" i="56"/>
  <c r="L29" i="56"/>
  <c r="L28" i="56"/>
  <c r="L27" i="56"/>
  <c r="L26" i="56"/>
  <c r="L25" i="56"/>
  <c r="L24" i="56"/>
  <c r="L23" i="56"/>
  <c r="L22" i="56"/>
  <c r="L21" i="56"/>
  <c r="L20" i="56"/>
  <c r="L19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L5" i="56"/>
  <c r="L4" i="56"/>
  <c r="L3" i="56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N4" i="55"/>
  <c r="N3" i="55"/>
  <c r="L34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L21" i="55"/>
  <c r="L20" i="55"/>
  <c r="L19" i="55"/>
  <c r="L18" i="55"/>
  <c r="L17" i="55"/>
  <c r="L16" i="55"/>
  <c r="L15" i="55"/>
  <c r="L14" i="55"/>
  <c r="L13" i="55"/>
  <c r="L12" i="55"/>
  <c r="L11" i="55"/>
  <c r="L10" i="55"/>
  <c r="L9" i="55"/>
  <c r="L8" i="55"/>
  <c r="L7" i="55"/>
  <c r="L6" i="55"/>
  <c r="L5" i="55"/>
  <c r="L4" i="55"/>
  <c r="L3" i="55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N4" i="54"/>
  <c r="M34" i="54"/>
  <c r="M33" i="54"/>
  <c r="M32" i="54"/>
  <c r="M31" i="54"/>
  <c r="M30" i="54"/>
  <c r="M29" i="54"/>
  <c r="M28" i="54"/>
  <c r="M27" i="54"/>
  <c r="M26" i="54"/>
  <c r="M25" i="54"/>
  <c r="M24" i="54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M5" i="54"/>
  <c r="M4" i="54"/>
  <c r="L34" i="54"/>
  <c r="L33" i="54"/>
  <c r="L32" i="54"/>
  <c r="L31" i="54"/>
  <c r="L30" i="54"/>
  <c r="L29" i="54"/>
  <c r="L28" i="54"/>
  <c r="L27" i="54"/>
  <c r="L26" i="54"/>
  <c r="L25" i="54"/>
  <c r="L24" i="54"/>
  <c r="L23" i="54"/>
  <c r="L22" i="54"/>
  <c r="L21" i="54"/>
  <c r="L20" i="54"/>
  <c r="L19" i="54"/>
  <c r="L18" i="54"/>
  <c r="L17" i="54"/>
  <c r="L16" i="54"/>
  <c r="L15" i="54"/>
  <c r="L14" i="54"/>
  <c r="L13" i="54"/>
  <c r="L12" i="54"/>
  <c r="L11" i="54"/>
  <c r="L10" i="54"/>
  <c r="L9" i="54"/>
  <c r="L8" i="54"/>
  <c r="L7" i="54"/>
  <c r="L6" i="54"/>
  <c r="L5" i="54"/>
  <c r="L4" i="54"/>
  <c r="L3" i="54"/>
  <c r="N3" i="54"/>
  <c r="M3" i="54"/>
  <c r="M54" i="71"/>
  <c r="M53" i="71"/>
  <c r="M52" i="71"/>
  <c r="M51" i="71"/>
  <c r="M50" i="71"/>
  <c r="M49" i="71"/>
  <c r="M48" i="71"/>
  <c r="M47" i="71"/>
  <c r="M46" i="71"/>
  <c r="M45" i="71"/>
  <c r="M44" i="71"/>
  <c r="M43" i="71"/>
  <c r="M42" i="71"/>
  <c r="M41" i="71"/>
  <c r="M40" i="71"/>
  <c r="M39" i="71"/>
  <c r="M38" i="71"/>
  <c r="M37" i="71"/>
  <c r="M36" i="71"/>
  <c r="M35" i="71"/>
  <c r="M34" i="71"/>
  <c r="M33" i="71"/>
  <c r="M32" i="71"/>
  <c r="M31" i="71"/>
  <c r="M30" i="71"/>
  <c r="M29" i="71"/>
  <c r="M28" i="71"/>
  <c r="M27" i="71"/>
  <c r="M26" i="71"/>
  <c r="M25" i="71"/>
  <c r="M24" i="71"/>
  <c r="M23" i="71"/>
  <c r="M22" i="71"/>
  <c r="M21" i="71"/>
  <c r="M20" i="71"/>
  <c r="M19" i="71"/>
  <c r="M18" i="71"/>
  <c r="M17" i="71"/>
  <c r="M16" i="71"/>
  <c r="M15" i="71"/>
  <c r="M14" i="71"/>
  <c r="M13" i="71"/>
  <c r="M12" i="71"/>
  <c r="M11" i="71"/>
  <c r="M10" i="71"/>
  <c r="M9" i="71"/>
  <c r="M8" i="71"/>
  <c r="M7" i="71"/>
  <c r="M6" i="71"/>
  <c r="M5" i="71"/>
  <c r="M4" i="71"/>
  <c r="M3" i="71"/>
  <c r="N3" i="71"/>
  <c r="N4" i="71"/>
  <c r="N5" i="71"/>
  <c r="N6" i="71"/>
  <c r="N7" i="71"/>
  <c r="N8" i="71"/>
  <c r="N9" i="71"/>
  <c r="N10" i="71"/>
  <c r="N11" i="71"/>
  <c r="N12" i="71"/>
  <c r="N13" i="71"/>
  <c r="N14" i="71"/>
  <c r="N15" i="71"/>
  <c r="N16" i="71"/>
  <c r="N17" i="71"/>
  <c r="N18" i="71"/>
  <c r="N19" i="71"/>
  <c r="N20" i="71"/>
  <c r="N21" i="71"/>
  <c r="N22" i="71"/>
  <c r="N23" i="71"/>
  <c r="N24" i="71"/>
  <c r="N25" i="71"/>
  <c r="N26" i="71"/>
  <c r="N27" i="71"/>
  <c r="N28" i="71"/>
  <c r="N29" i="71"/>
  <c r="N30" i="71"/>
  <c r="N31" i="71"/>
  <c r="N32" i="71"/>
  <c r="N33" i="71"/>
  <c r="N34" i="71"/>
  <c r="N35" i="71"/>
  <c r="N36" i="71"/>
  <c r="N37" i="71"/>
  <c r="N38" i="71"/>
  <c r="N39" i="71"/>
  <c r="N40" i="71"/>
  <c r="N41" i="71"/>
  <c r="N42" i="71"/>
  <c r="N43" i="71"/>
  <c r="N44" i="71"/>
  <c r="N45" i="71"/>
  <c r="N46" i="71"/>
  <c r="N47" i="71"/>
  <c r="N48" i="71"/>
  <c r="N49" i="71"/>
  <c r="N50" i="71"/>
  <c r="N51" i="71"/>
  <c r="N52" i="71"/>
  <c r="N53" i="71"/>
  <c r="N54" i="71"/>
  <c r="L35" i="1"/>
  <c r="R3" i="73" l="1"/>
  <c r="S4" i="73"/>
  <c r="Q4" i="73" s="1"/>
  <c r="S3" i="73"/>
  <c r="S5" i="74"/>
  <c r="Q5" i="74" s="1"/>
  <c r="S4" i="74"/>
  <c r="Q4" i="74" s="1"/>
  <c r="S3" i="74"/>
  <c r="Q3" i="74"/>
  <c r="S6" i="74"/>
  <c r="Q6" i="74" s="1"/>
  <c r="P6" i="74" s="1"/>
  <c r="R7" i="73"/>
  <c r="S7" i="73"/>
  <c r="P4" i="73" l="1"/>
  <c r="P3" i="73"/>
  <c r="P5" i="74"/>
  <c r="P4" i="74"/>
  <c r="P3" i="74"/>
  <c r="L42" i="1"/>
  <c r="L41" i="1"/>
  <c r="L40" i="1"/>
  <c r="L39" i="1"/>
  <c r="L38" i="1"/>
  <c r="L37" i="1"/>
  <c r="L36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O54" i="71"/>
  <c r="O53" i="71"/>
  <c r="O52" i="71"/>
  <c r="O51" i="71"/>
  <c r="O50" i="71"/>
  <c r="O49" i="71"/>
  <c r="O48" i="71"/>
  <c r="O47" i="71"/>
  <c r="O46" i="71"/>
  <c r="O45" i="71"/>
  <c r="O44" i="71"/>
  <c r="O43" i="71"/>
  <c r="O42" i="71"/>
  <c r="O41" i="71"/>
  <c r="O40" i="71"/>
  <c r="O39" i="71"/>
  <c r="O38" i="71"/>
  <c r="O37" i="71"/>
  <c r="O36" i="71"/>
  <c r="O35" i="71"/>
  <c r="O34" i="71"/>
  <c r="O33" i="71"/>
  <c r="O32" i="71"/>
  <c r="O31" i="71"/>
  <c r="O30" i="71"/>
  <c r="O29" i="71"/>
  <c r="O28" i="71"/>
  <c r="O27" i="71"/>
  <c r="O26" i="71"/>
  <c r="O25" i="71"/>
  <c r="O24" i="71"/>
  <c r="O23" i="71"/>
  <c r="O22" i="71"/>
  <c r="O21" i="71"/>
  <c r="O20" i="71"/>
  <c r="O19" i="71"/>
  <c r="O18" i="71"/>
  <c r="O17" i="71"/>
  <c r="O16" i="71"/>
  <c r="O15" i="71"/>
  <c r="O14" i="71"/>
  <c r="O13" i="71"/>
  <c r="O12" i="71"/>
  <c r="O11" i="71"/>
  <c r="O10" i="71"/>
  <c r="O9" i="71"/>
  <c r="O8" i="71"/>
  <c r="O7" i="71"/>
  <c r="O6" i="71"/>
  <c r="O5" i="71"/>
  <c r="O4" i="71"/>
  <c r="O3" i="71"/>
  <c r="V41" i="74" l="1"/>
  <c r="X42" i="73"/>
  <c r="X38" i="73"/>
  <c r="V39" i="73"/>
  <c r="V38" i="73"/>
  <c r="W42" i="73"/>
  <c r="W38" i="73"/>
  <c r="W36" i="73"/>
  <c r="X36" i="73"/>
  <c r="V41" i="73"/>
  <c r="W40" i="73"/>
  <c r="V36" i="73"/>
  <c r="X40" i="73"/>
  <c r="W37" i="73"/>
  <c r="X37" i="73"/>
  <c r="V42" i="73"/>
  <c r="W41" i="73"/>
  <c r="V37" i="73"/>
  <c r="X41" i="73"/>
  <c r="W35" i="73"/>
  <c r="X35" i="73"/>
  <c r="V40" i="73"/>
  <c r="W39" i="73"/>
  <c r="V35" i="73"/>
  <c r="X39" i="73"/>
  <c r="X36" i="74"/>
  <c r="X40" i="74"/>
  <c r="V36" i="74"/>
  <c r="W40" i="74"/>
  <c r="W36" i="74"/>
  <c r="W37" i="74"/>
  <c r="V39" i="74"/>
  <c r="W39" i="74"/>
  <c r="V37" i="74"/>
  <c r="W41" i="74"/>
  <c r="W38" i="74"/>
  <c r="X35" i="74"/>
  <c r="V42" i="74"/>
  <c r="W42" i="74"/>
  <c r="X39" i="74"/>
  <c r="X42" i="74"/>
  <c r="W35" i="74"/>
  <c r="X37" i="74"/>
  <c r="V38" i="74"/>
  <c r="V35" i="74"/>
  <c r="X41" i="74"/>
  <c r="X38" i="74"/>
  <c r="V40" i="74"/>
  <c r="R38" i="71"/>
  <c r="R37" i="71"/>
  <c r="R36" i="71"/>
  <c r="R35" i="71"/>
  <c r="R34" i="71"/>
  <c r="R33" i="71"/>
  <c r="R32" i="71"/>
  <c r="R31" i="71"/>
  <c r="R30" i="71"/>
  <c r="R29" i="71"/>
  <c r="R20" i="71"/>
  <c r="R19" i="71"/>
  <c r="R18" i="71"/>
  <c r="R17" i="71"/>
  <c r="R16" i="71"/>
  <c r="R14" i="71"/>
  <c r="I54" i="71"/>
  <c r="H54" i="71"/>
  <c r="I53" i="71"/>
  <c r="H53" i="71"/>
  <c r="I52" i="71"/>
  <c r="H52" i="71"/>
  <c r="I51" i="71"/>
  <c r="H51" i="71"/>
  <c r="I50" i="71"/>
  <c r="H50" i="71"/>
  <c r="I49" i="71"/>
  <c r="H49" i="71"/>
  <c r="I48" i="71"/>
  <c r="H48" i="71"/>
  <c r="I47" i="71"/>
  <c r="H47" i="71"/>
  <c r="I46" i="71"/>
  <c r="C33" i="36" s="1"/>
  <c r="H46" i="71"/>
  <c r="B33" i="36" s="1"/>
  <c r="I45" i="71"/>
  <c r="C32" i="36" s="1"/>
  <c r="H45" i="71"/>
  <c r="B32" i="36" s="1"/>
  <c r="I44" i="71"/>
  <c r="C31" i="36" s="1"/>
  <c r="H44" i="71"/>
  <c r="B31" i="36" s="1"/>
  <c r="I43" i="71"/>
  <c r="C30" i="36" s="1"/>
  <c r="H43" i="71"/>
  <c r="B30" i="36" s="1"/>
  <c r="I42" i="71"/>
  <c r="C29" i="36" s="1"/>
  <c r="H42" i="71"/>
  <c r="B29" i="36" s="1"/>
  <c r="I41" i="71"/>
  <c r="C28" i="36" s="1"/>
  <c r="H41" i="71"/>
  <c r="B28" i="36" s="1"/>
  <c r="I40" i="71"/>
  <c r="C27" i="36" s="1"/>
  <c r="H40" i="71"/>
  <c r="B27" i="36" s="1"/>
  <c r="I38" i="71"/>
  <c r="I37" i="71"/>
  <c r="I36" i="71"/>
  <c r="I35" i="71"/>
  <c r="I34" i="71"/>
  <c r="I33" i="71"/>
  <c r="I32" i="71"/>
  <c r="I31" i="71"/>
  <c r="I30" i="71"/>
  <c r="I29" i="71"/>
  <c r="I28" i="71"/>
  <c r="I27" i="71"/>
  <c r="I26" i="71"/>
  <c r="I25" i="71"/>
  <c r="I24" i="71"/>
  <c r="I23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I10" i="71"/>
  <c r="H38" i="71"/>
  <c r="H37" i="71"/>
  <c r="H36" i="71"/>
  <c r="H35" i="71"/>
  <c r="H34" i="71"/>
  <c r="H33" i="71"/>
  <c r="H32" i="71"/>
  <c r="H31" i="71"/>
  <c r="H30" i="71"/>
  <c r="H29" i="71"/>
  <c r="H28" i="71"/>
  <c r="H27" i="71"/>
  <c r="H26" i="71"/>
  <c r="H25" i="71"/>
  <c r="H24" i="71"/>
  <c r="H23" i="71"/>
  <c r="H22" i="71"/>
  <c r="H21" i="71"/>
  <c r="H20" i="71"/>
  <c r="H19" i="71"/>
  <c r="H18" i="71"/>
  <c r="H17" i="71"/>
  <c r="H16" i="71"/>
  <c r="H15" i="71"/>
  <c r="H14" i="71"/>
  <c r="H13" i="71"/>
  <c r="H12" i="71"/>
  <c r="H11" i="71"/>
  <c r="H10" i="71"/>
  <c r="P38" i="71" l="1"/>
  <c r="P37" i="71"/>
  <c r="P36" i="71"/>
  <c r="P35" i="71"/>
  <c r="S35" i="71" s="1"/>
  <c r="P34" i="71"/>
  <c r="P33" i="71"/>
  <c r="S33" i="71" s="1"/>
  <c r="P32" i="71"/>
  <c r="P31" i="71"/>
  <c r="S31" i="71" s="1"/>
  <c r="P30" i="71"/>
  <c r="P29" i="71"/>
  <c r="P28" i="71"/>
  <c r="P27" i="71"/>
  <c r="P26" i="71"/>
  <c r="P25" i="71"/>
  <c r="P24" i="71"/>
  <c r="P23" i="71"/>
  <c r="P22" i="71"/>
  <c r="P21" i="71"/>
  <c r="S21" i="71" s="1"/>
  <c r="P20" i="71"/>
  <c r="P19" i="71"/>
  <c r="P18" i="71"/>
  <c r="P17" i="71"/>
  <c r="S17" i="71" s="1"/>
  <c r="P16" i="71"/>
  <c r="S16" i="71" s="1"/>
  <c r="P15" i="71"/>
  <c r="R15" i="71" s="1"/>
  <c r="P14" i="71"/>
  <c r="S14" i="71" s="1"/>
  <c r="P13" i="71"/>
  <c r="S13" i="71" s="1"/>
  <c r="P12" i="71"/>
  <c r="P11" i="71"/>
  <c r="P10" i="71"/>
  <c r="P9" i="71"/>
  <c r="S9" i="71" s="1"/>
  <c r="P8" i="71"/>
  <c r="S8" i="71" s="1"/>
  <c r="P7" i="71"/>
  <c r="S7" i="71" s="1"/>
  <c r="P6" i="71"/>
  <c r="S6" i="71" s="1"/>
  <c r="P5" i="71"/>
  <c r="S5" i="71" s="1"/>
  <c r="P4" i="71"/>
  <c r="S4" i="71" s="1"/>
  <c r="P3" i="71"/>
  <c r="AD50" i="71"/>
  <c r="AC50" i="71"/>
  <c r="AB50" i="71"/>
  <c r="AD49" i="71"/>
  <c r="AC49" i="71"/>
  <c r="AB49" i="71"/>
  <c r="I39" i="71"/>
  <c r="C26" i="36" s="1"/>
  <c r="H39" i="71"/>
  <c r="B26" i="36" s="1"/>
  <c r="E39" i="71"/>
  <c r="T38" i="71"/>
  <c r="S38" i="71"/>
  <c r="Q38" i="71"/>
  <c r="T37" i="71"/>
  <c r="S37" i="71"/>
  <c r="Q37" i="71"/>
  <c r="T36" i="71"/>
  <c r="S36" i="71"/>
  <c r="Q36" i="71"/>
  <c r="S34" i="71"/>
  <c r="T30" i="71"/>
  <c r="S30" i="71"/>
  <c r="Q30" i="71"/>
  <c r="T29" i="71"/>
  <c r="S29" i="71"/>
  <c r="Q29" i="71"/>
  <c r="T20" i="71"/>
  <c r="S20" i="71"/>
  <c r="Q20" i="71"/>
  <c r="T19" i="71"/>
  <c r="S19" i="71"/>
  <c r="Q19" i="71"/>
  <c r="S15" i="71"/>
  <c r="I9" i="71"/>
  <c r="H9" i="71"/>
  <c r="I8" i="71"/>
  <c r="H8" i="71"/>
  <c r="I7" i="71"/>
  <c r="H7" i="71"/>
  <c r="I6" i="71"/>
  <c r="H6" i="71"/>
  <c r="I5" i="71"/>
  <c r="H5" i="71"/>
  <c r="I4" i="71"/>
  <c r="H4" i="71"/>
  <c r="I3" i="71"/>
  <c r="H3" i="71"/>
  <c r="S3" i="71" l="1"/>
  <c r="T3" i="71" s="1"/>
  <c r="R3" i="71" s="1"/>
  <c r="S11" i="71"/>
  <c r="S10" i="71"/>
  <c r="S23" i="71"/>
  <c r="S27" i="71"/>
  <c r="S24" i="71"/>
  <c r="S28" i="71"/>
  <c r="R21" i="71"/>
  <c r="S25" i="71"/>
  <c r="S26" i="71"/>
  <c r="T21" i="71"/>
  <c r="S12" i="71"/>
  <c r="S18" i="71"/>
  <c r="S22" i="71"/>
  <c r="S32" i="71"/>
  <c r="T11" i="71" l="1"/>
  <c r="R11" i="71" s="1"/>
  <c r="T10" i="71"/>
  <c r="R10" i="71" s="1"/>
  <c r="T24" i="71"/>
  <c r="R24" i="71" s="1"/>
  <c r="T25" i="71"/>
  <c r="R25" i="71" s="1"/>
  <c r="T26" i="71"/>
  <c r="R26" i="71" s="1"/>
  <c r="T31" i="71"/>
  <c r="T13" i="71"/>
  <c r="R13" i="71" s="1"/>
  <c r="T16" i="71"/>
  <c r="Q16" i="71" s="1"/>
  <c r="T18" i="71"/>
  <c r="Q18" i="71" s="1"/>
  <c r="T7" i="71"/>
  <c r="R7" i="71" s="1"/>
  <c r="T14" i="71"/>
  <c r="Q14" i="71" s="1"/>
  <c r="T33" i="71"/>
  <c r="Q33" i="71" s="1"/>
  <c r="T15" i="71"/>
  <c r="T5" i="71"/>
  <c r="R5" i="71" s="1"/>
  <c r="T8" i="71"/>
  <c r="R8" i="71" s="1"/>
  <c r="T34" i="71"/>
  <c r="Q34" i="71" s="1"/>
  <c r="T12" i="71"/>
  <c r="R12" i="71" s="1"/>
  <c r="T27" i="71"/>
  <c r="T22" i="71"/>
  <c r="T17" i="71"/>
  <c r="Q17" i="71" s="1"/>
  <c r="T9" i="71"/>
  <c r="R9" i="71" s="1"/>
  <c r="T28" i="71"/>
  <c r="T35" i="71"/>
  <c r="Q35" i="71" s="1"/>
  <c r="T4" i="71"/>
  <c r="R4" i="71" s="1"/>
  <c r="T32" i="71"/>
  <c r="Q32" i="71" s="1"/>
  <c r="T6" i="71"/>
  <c r="R6" i="71" s="1"/>
  <c r="T23" i="71"/>
  <c r="R28" i="71" l="1"/>
  <c r="R27" i="71"/>
  <c r="R23" i="71"/>
  <c r="R22" i="71"/>
  <c r="Q15" i="71" s="1"/>
  <c r="Q10" i="71"/>
  <c r="Q11" i="71"/>
  <c r="Q12" i="71"/>
  <c r="Q8" i="71"/>
  <c r="Q31" i="71"/>
  <c r="Q13" i="71"/>
  <c r="Q7" i="71"/>
  <c r="Q9" i="71" l="1"/>
  <c r="Q6" i="71"/>
  <c r="Q21" i="71"/>
  <c r="Q25" i="71"/>
  <c r="Q23" i="71"/>
  <c r="Q28" i="71"/>
  <c r="Q27" i="71"/>
  <c r="Q5" i="71"/>
  <c r="Q24" i="71"/>
  <c r="Q3" i="71"/>
  <c r="Q4" i="71"/>
  <c r="Q22" i="71"/>
  <c r="Q26" i="71"/>
  <c r="Y54" i="71" l="1"/>
  <c r="X54" i="71"/>
  <c r="X52" i="71"/>
  <c r="X50" i="71"/>
  <c r="X48" i="71"/>
  <c r="X46" i="71"/>
  <c r="X44" i="71"/>
  <c r="X42" i="71"/>
  <c r="X40" i="71"/>
  <c r="Y51" i="71"/>
  <c r="Y49" i="71"/>
  <c r="Y47" i="71"/>
  <c r="Y45" i="71"/>
  <c r="Y43" i="71"/>
  <c r="Y41" i="71"/>
  <c r="X51" i="71"/>
  <c r="X49" i="71"/>
  <c r="X47" i="71"/>
  <c r="X45" i="71"/>
  <c r="X43" i="71"/>
  <c r="X41" i="71"/>
  <c r="Y52" i="71"/>
  <c r="Y50" i="71"/>
  <c r="Y48" i="71"/>
  <c r="Y46" i="71"/>
  <c r="Y44" i="71"/>
  <c r="Y42" i="71"/>
  <c r="Y40" i="71"/>
  <c r="Y53" i="71"/>
  <c r="X53" i="71"/>
  <c r="W47" i="71"/>
  <c r="W41" i="71"/>
  <c r="W46" i="71"/>
  <c r="X39" i="71"/>
  <c r="W42" i="71"/>
  <c r="Y39" i="71"/>
  <c r="W44" i="71"/>
  <c r="W45" i="71"/>
  <c r="W39" i="71"/>
  <c r="W48" i="71"/>
  <c r="W49" i="71"/>
  <c r="W50" i="71"/>
  <c r="W51" i="71"/>
  <c r="W40" i="71"/>
  <c r="W43" i="71"/>
  <c r="W52" i="71"/>
  <c r="W53" i="71"/>
  <c r="W54" i="71"/>
  <c r="AC38" i="1" l="1"/>
  <c r="AB38" i="1"/>
  <c r="AA38" i="1"/>
  <c r="AC37" i="1"/>
  <c r="AB37" i="1"/>
  <c r="AA37" i="1"/>
  <c r="E35" i="1" l="1"/>
  <c r="N11" i="36"/>
  <c r="N10" i="36"/>
  <c r="N9" i="36"/>
  <c r="N7" i="36"/>
  <c r="N6" i="36"/>
  <c r="N5" i="36"/>
  <c r="N4" i="36"/>
  <c r="H42" i="1"/>
  <c r="H41" i="1"/>
  <c r="H40" i="1"/>
  <c r="H39" i="1"/>
  <c r="H38" i="1"/>
  <c r="H37" i="1"/>
  <c r="H36" i="1"/>
  <c r="H35" i="1"/>
  <c r="I42" i="1" l="1"/>
  <c r="I41" i="1"/>
  <c r="I40" i="1"/>
  <c r="I39" i="1"/>
  <c r="I38" i="1"/>
  <c r="I37" i="1"/>
  <c r="I36" i="1"/>
  <c r="I35" i="1"/>
  <c r="P34" i="1" l="1"/>
  <c r="P33" i="1"/>
  <c r="P32" i="1"/>
  <c r="P26" i="1"/>
  <c r="P25" i="1"/>
  <c r="O8" i="1"/>
  <c r="Q34" i="1"/>
  <c r="Q33" i="1"/>
  <c r="Q32" i="1"/>
  <c r="Q26" i="1"/>
  <c r="Q25" i="1"/>
  <c r="S34" i="1"/>
  <c r="S33" i="1"/>
  <c r="S32" i="1"/>
  <c r="S26" i="1"/>
  <c r="S25" i="1"/>
  <c r="R34" i="1"/>
  <c r="R33" i="1"/>
  <c r="R32" i="1"/>
  <c r="R26" i="1"/>
  <c r="R25" i="1"/>
  <c r="K2" i="36" l="1"/>
  <c r="I34" i="61" l="1"/>
  <c r="H34" i="61"/>
  <c r="I33" i="61"/>
  <c r="H33" i="61"/>
  <c r="I32" i="61"/>
  <c r="H32" i="61"/>
  <c r="I31" i="61"/>
  <c r="H31" i="61"/>
  <c r="I30" i="61"/>
  <c r="H30" i="61"/>
  <c r="I29" i="61"/>
  <c r="H29" i="61"/>
  <c r="I28" i="61"/>
  <c r="H28" i="61"/>
  <c r="I27" i="61"/>
  <c r="H27" i="61"/>
  <c r="I26" i="61"/>
  <c r="H26" i="61"/>
  <c r="I25" i="61"/>
  <c r="H25" i="61"/>
  <c r="I24" i="61"/>
  <c r="H24" i="61"/>
  <c r="I23" i="61"/>
  <c r="H23" i="61"/>
  <c r="I22" i="61"/>
  <c r="H22" i="61"/>
  <c r="I21" i="61"/>
  <c r="H21" i="61"/>
  <c r="I20" i="61"/>
  <c r="H20" i="61"/>
  <c r="I19" i="61"/>
  <c r="H19" i="61"/>
  <c r="I18" i="61"/>
  <c r="H18" i="61"/>
  <c r="I17" i="61"/>
  <c r="H17" i="61"/>
  <c r="I16" i="61"/>
  <c r="H16" i="61"/>
  <c r="I15" i="61"/>
  <c r="H15" i="61"/>
  <c r="I14" i="61"/>
  <c r="H14" i="61"/>
  <c r="I13" i="61"/>
  <c r="H13" i="61"/>
  <c r="I12" i="61"/>
  <c r="H12" i="61"/>
  <c r="I11" i="61"/>
  <c r="H11" i="61"/>
  <c r="I10" i="61"/>
  <c r="H10" i="61"/>
  <c r="I9" i="61"/>
  <c r="H9" i="61"/>
  <c r="I8" i="61"/>
  <c r="H8" i="61"/>
  <c r="I7" i="61"/>
  <c r="H7" i="61"/>
  <c r="I6" i="61"/>
  <c r="H6" i="61"/>
  <c r="I5" i="61"/>
  <c r="H5" i="61"/>
  <c r="I4" i="61"/>
  <c r="H4" i="61"/>
  <c r="I3" i="61"/>
  <c r="H3" i="61"/>
  <c r="I34" i="60"/>
  <c r="H34" i="60"/>
  <c r="I33" i="60"/>
  <c r="H33" i="60"/>
  <c r="I32" i="60"/>
  <c r="H32" i="60"/>
  <c r="I31" i="60"/>
  <c r="H31" i="60"/>
  <c r="I30" i="60"/>
  <c r="H30" i="60"/>
  <c r="I29" i="60"/>
  <c r="H29" i="60"/>
  <c r="I28" i="60"/>
  <c r="H28" i="60"/>
  <c r="I27" i="60"/>
  <c r="H27" i="60"/>
  <c r="I26" i="60"/>
  <c r="H26" i="60"/>
  <c r="I25" i="60"/>
  <c r="H25" i="60"/>
  <c r="I24" i="60"/>
  <c r="H24" i="60"/>
  <c r="I23" i="60"/>
  <c r="H23" i="60"/>
  <c r="I22" i="60"/>
  <c r="H22" i="60"/>
  <c r="I21" i="60"/>
  <c r="H21" i="60"/>
  <c r="I20" i="60"/>
  <c r="H20" i="60"/>
  <c r="I19" i="60"/>
  <c r="H19" i="60"/>
  <c r="I18" i="60"/>
  <c r="H18" i="60"/>
  <c r="I17" i="60"/>
  <c r="H17" i="60"/>
  <c r="I16" i="60"/>
  <c r="H16" i="60"/>
  <c r="I15" i="60"/>
  <c r="H15" i="60"/>
  <c r="I14" i="60"/>
  <c r="H14" i="60"/>
  <c r="I13" i="60"/>
  <c r="H13" i="60"/>
  <c r="I12" i="60"/>
  <c r="H12" i="60"/>
  <c r="I11" i="60"/>
  <c r="H11" i="60"/>
  <c r="I10" i="60"/>
  <c r="H10" i="60"/>
  <c r="I9" i="60"/>
  <c r="H9" i="60"/>
  <c r="I8" i="60"/>
  <c r="H8" i="60"/>
  <c r="I7" i="60"/>
  <c r="H7" i="60"/>
  <c r="I6" i="60"/>
  <c r="H6" i="60"/>
  <c r="I5" i="60"/>
  <c r="H5" i="60"/>
  <c r="I4" i="60"/>
  <c r="H4" i="60"/>
  <c r="I3" i="60"/>
  <c r="H3" i="60"/>
  <c r="I34" i="58"/>
  <c r="H34" i="58"/>
  <c r="I33" i="58"/>
  <c r="H33" i="58"/>
  <c r="I32" i="58"/>
  <c r="H32" i="58"/>
  <c r="I31" i="58"/>
  <c r="H31" i="58"/>
  <c r="I30" i="58"/>
  <c r="H30" i="58"/>
  <c r="I29" i="58"/>
  <c r="H29" i="58"/>
  <c r="I28" i="58"/>
  <c r="H28" i="58"/>
  <c r="I27" i="58"/>
  <c r="H27" i="58"/>
  <c r="I26" i="58"/>
  <c r="H26" i="58"/>
  <c r="I25" i="58"/>
  <c r="H25" i="58"/>
  <c r="I24" i="58"/>
  <c r="H24" i="58"/>
  <c r="I23" i="58"/>
  <c r="H23" i="58"/>
  <c r="I22" i="58"/>
  <c r="H22" i="58"/>
  <c r="I21" i="58"/>
  <c r="H21" i="58"/>
  <c r="I20" i="58"/>
  <c r="H20" i="58"/>
  <c r="I19" i="58"/>
  <c r="H19" i="58"/>
  <c r="I18" i="58"/>
  <c r="H18" i="58"/>
  <c r="I17" i="58"/>
  <c r="H17" i="58"/>
  <c r="I16" i="58"/>
  <c r="H16" i="58"/>
  <c r="I15" i="58"/>
  <c r="H15" i="58"/>
  <c r="I14" i="58"/>
  <c r="H14" i="58"/>
  <c r="I13" i="58"/>
  <c r="H13" i="58"/>
  <c r="I12" i="58"/>
  <c r="H12" i="58"/>
  <c r="I11" i="58"/>
  <c r="H11" i="58"/>
  <c r="I10" i="58"/>
  <c r="H10" i="58"/>
  <c r="I9" i="58"/>
  <c r="H9" i="58"/>
  <c r="I8" i="58"/>
  <c r="H8" i="58"/>
  <c r="I7" i="58"/>
  <c r="H7" i="58"/>
  <c r="I6" i="58"/>
  <c r="H6" i="58"/>
  <c r="I5" i="58"/>
  <c r="H5" i="58"/>
  <c r="I4" i="58"/>
  <c r="H4" i="58"/>
  <c r="I3" i="58"/>
  <c r="H3" i="58"/>
  <c r="I34" i="59"/>
  <c r="H34" i="59"/>
  <c r="I33" i="59"/>
  <c r="H33" i="59"/>
  <c r="I32" i="59"/>
  <c r="H32" i="59"/>
  <c r="I31" i="59"/>
  <c r="H31" i="59"/>
  <c r="I30" i="59"/>
  <c r="H30" i="59"/>
  <c r="I29" i="59"/>
  <c r="H29" i="59"/>
  <c r="I28" i="59"/>
  <c r="H28" i="59"/>
  <c r="I27" i="59"/>
  <c r="H27" i="59"/>
  <c r="I26" i="59"/>
  <c r="H26" i="59"/>
  <c r="I25" i="59"/>
  <c r="H25" i="59"/>
  <c r="I24" i="59"/>
  <c r="H24" i="59"/>
  <c r="I23" i="59"/>
  <c r="H23" i="59"/>
  <c r="I22" i="59"/>
  <c r="H22" i="59"/>
  <c r="I21" i="59"/>
  <c r="H21" i="59"/>
  <c r="I20" i="59"/>
  <c r="H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  <c r="I7" i="59"/>
  <c r="H7" i="59"/>
  <c r="I6" i="59"/>
  <c r="H6" i="59"/>
  <c r="I5" i="59"/>
  <c r="H5" i="59"/>
  <c r="I4" i="59"/>
  <c r="H4" i="59"/>
  <c r="I3" i="59"/>
  <c r="H3" i="59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I20" i="57"/>
  <c r="H20" i="57"/>
  <c r="I19" i="57"/>
  <c r="H19" i="57"/>
  <c r="I18" i="57"/>
  <c r="H18" i="57"/>
  <c r="I17" i="57"/>
  <c r="H17" i="57"/>
  <c r="I16" i="57"/>
  <c r="H16" i="57"/>
  <c r="I15" i="57"/>
  <c r="H15" i="57"/>
  <c r="I14" i="57"/>
  <c r="H14" i="57"/>
  <c r="I13" i="57"/>
  <c r="H13" i="57"/>
  <c r="I12" i="57"/>
  <c r="H12" i="57"/>
  <c r="I11" i="57"/>
  <c r="H11" i="57"/>
  <c r="I10" i="57"/>
  <c r="H10" i="57"/>
  <c r="I9" i="57"/>
  <c r="H9" i="57"/>
  <c r="I8" i="57"/>
  <c r="H8" i="57"/>
  <c r="I7" i="57"/>
  <c r="H7" i="57"/>
  <c r="I6" i="57"/>
  <c r="H6" i="57"/>
  <c r="I5" i="57"/>
  <c r="H5" i="57"/>
  <c r="I4" i="57"/>
  <c r="H4" i="57"/>
  <c r="I3" i="57"/>
  <c r="H3" i="57"/>
  <c r="I34" i="56"/>
  <c r="H34" i="56"/>
  <c r="I33" i="56"/>
  <c r="H33" i="56"/>
  <c r="I32" i="56"/>
  <c r="H32" i="56"/>
  <c r="I31" i="56"/>
  <c r="H31" i="56"/>
  <c r="I30" i="56"/>
  <c r="H30" i="56"/>
  <c r="I29" i="56"/>
  <c r="H29" i="56"/>
  <c r="I28" i="56"/>
  <c r="H28" i="56"/>
  <c r="I27" i="56"/>
  <c r="H27" i="56"/>
  <c r="I26" i="56"/>
  <c r="H26" i="56"/>
  <c r="I25" i="56"/>
  <c r="H25" i="56"/>
  <c r="I24" i="56"/>
  <c r="H24" i="56"/>
  <c r="I23" i="56"/>
  <c r="H23" i="56"/>
  <c r="I22" i="56"/>
  <c r="H22" i="56"/>
  <c r="I21" i="56"/>
  <c r="H21" i="56"/>
  <c r="I20" i="56"/>
  <c r="H20" i="56"/>
  <c r="I19" i="56"/>
  <c r="H19" i="56"/>
  <c r="I18" i="56"/>
  <c r="H18" i="56"/>
  <c r="I17" i="56"/>
  <c r="H17" i="56"/>
  <c r="I16" i="56"/>
  <c r="H16" i="56"/>
  <c r="I15" i="56"/>
  <c r="H15" i="56"/>
  <c r="I14" i="56"/>
  <c r="H14" i="56"/>
  <c r="I13" i="56"/>
  <c r="H13" i="56"/>
  <c r="I12" i="56"/>
  <c r="H12" i="56"/>
  <c r="I11" i="56"/>
  <c r="H11" i="56"/>
  <c r="I10" i="56"/>
  <c r="H10" i="56"/>
  <c r="I9" i="56"/>
  <c r="H9" i="56"/>
  <c r="I8" i="56"/>
  <c r="H8" i="56"/>
  <c r="I7" i="56"/>
  <c r="H7" i="56"/>
  <c r="I6" i="56"/>
  <c r="H6" i="56"/>
  <c r="I5" i="56"/>
  <c r="H5" i="56"/>
  <c r="I4" i="56"/>
  <c r="H4" i="56"/>
  <c r="I3" i="56"/>
  <c r="H3" i="56"/>
  <c r="I3" i="55" l="1"/>
  <c r="H3" i="55"/>
  <c r="I34" i="55"/>
  <c r="H34" i="55"/>
  <c r="I33" i="55"/>
  <c r="H33" i="55"/>
  <c r="I32" i="55"/>
  <c r="H32" i="55"/>
  <c r="I31" i="55"/>
  <c r="H31" i="55"/>
  <c r="I30" i="55"/>
  <c r="H30" i="55"/>
  <c r="I29" i="55"/>
  <c r="H29" i="55"/>
  <c r="I28" i="55"/>
  <c r="H28" i="55"/>
  <c r="I27" i="55"/>
  <c r="H27" i="55"/>
  <c r="I26" i="55"/>
  <c r="H26" i="55"/>
  <c r="I25" i="55"/>
  <c r="H25" i="55"/>
  <c r="I24" i="55"/>
  <c r="H24" i="55"/>
  <c r="I23" i="55"/>
  <c r="H23" i="55"/>
  <c r="I22" i="55"/>
  <c r="H22" i="55"/>
  <c r="I21" i="55"/>
  <c r="H21" i="55"/>
  <c r="I20" i="55"/>
  <c r="H20" i="55"/>
  <c r="I19" i="55"/>
  <c r="H19" i="55"/>
  <c r="I18" i="55"/>
  <c r="H18" i="55"/>
  <c r="I17" i="55"/>
  <c r="H17" i="55"/>
  <c r="I16" i="55"/>
  <c r="H16" i="55"/>
  <c r="I15" i="55"/>
  <c r="H15" i="55"/>
  <c r="I14" i="55"/>
  <c r="H14" i="55"/>
  <c r="I13" i="55"/>
  <c r="H13" i="55"/>
  <c r="I12" i="55"/>
  <c r="H12" i="55"/>
  <c r="I11" i="55"/>
  <c r="H11" i="55"/>
  <c r="I10" i="55"/>
  <c r="H10" i="55"/>
  <c r="I9" i="55"/>
  <c r="H9" i="55"/>
  <c r="I8" i="55"/>
  <c r="H8" i="55"/>
  <c r="I7" i="55"/>
  <c r="H7" i="55"/>
  <c r="I6" i="55"/>
  <c r="H6" i="55"/>
  <c r="I5" i="55"/>
  <c r="H5" i="55"/>
  <c r="I4" i="55"/>
  <c r="H4" i="55"/>
  <c r="I34" i="46"/>
  <c r="H34" i="46"/>
  <c r="I33" i="46"/>
  <c r="H33" i="46"/>
  <c r="I32" i="46"/>
  <c r="H32" i="46"/>
  <c r="I31" i="46"/>
  <c r="H31" i="46"/>
  <c r="I30" i="46"/>
  <c r="H30" i="46"/>
  <c r="I29" i="46"/>
  <c r="H29" i="46"/>
  <c r="I28" i="46"/>
  <c r="H28" i="46"/>
  <c r="I27" i="46"/>
  <c r="H27" i="46"/>
  <c r="I26" i="46"/>
  <c r="H26" i="46"/>
  <c r="I25" i="46"/>
  <c r="H25" i="46"/>
  <c r="I24" i="46"/>
  <c r="H24" i="46"/>
  <c r="I23" i="46"/>
  <c r="H23" i="46"/>
  <c r="I22" i="46"/>
  <c r="H22" i="46"/>
  <c r="I21" i="46"/>
  <c r="H21" i="46"/>
  <c r="I20" i="46"/>
  <c r="H20" i="46"/>
  <c r="I19" i="46"/>
  <c r="H19" i="46"/>
  <c r="I18" i="46"/>
  <c r="H18" i="46"/>
  <c r="I17" i="46"/>
  <c r="H17" i="46"/>
  <c r="I16" i="46"/>
  <c r="H16" i="46"/>
  <c r="I15" i="46"/>
  <c r="H15" i="46"/>
  <c r="I14" i="46"/>
  <c r="H14" i="46"/>
  <c r="I13" i="46"/>
  <c r="H13" i="46"/>
  <c r="I12" i="46"/>
  <c r="H12" i="46"/>
  <c r="I11" i="46"/>
  <c r="H11" i="46"/>
  <c r="I10" i="46"/>
  <c r="H10" i="46"/>
  <c r="I9" i="46"/>
  <c r="H9" i="46"/>
  <c r="I8" i="46"/>
  <c r="H8" i="46"/>
  <c r="I7" i="46"/>
  <c r="H7" i="46"/>
  <c r="I6" i="46"/>
  <c r="H6" i="46"/>
  <c r="I5" i="46"/>
  <c r="H5" i="46"/>
  <c r="I3" i="46"/>
  <c r="H3" i="46"/>
  <c r="I4" i="46"/>
  <c r="H4" i="46"/>
  <c r="I34" i="54" l="1"/>
  <c r="H34" i="54"/>
  <c r="I33" i="54"/>
  <c r="H33" i="54"/>
  <c r="I32" i="54"/>
  <c r="H32" i="54"/>
  <c r="I31" i="54"/>
  <c r="H31" i="54"/>
  <c r="I30" i="54"/>
  <c r="H30" i="54"/>
  <c r="I29" i="54"/>
  <c r="H29" i="54"/>
  <c r="I28" i="54"/>
  <c r="H28" i="54"/>
  <c r="I27" i="54"/>
  <c r="H27" i="54"/>
  <c r="I26" i="54"/>
  <c r="H26" i="54"/>
  <c r="I25" i="54"/>
  <c r="H25" i="54"/>
  <c r="I24" i="54"/>
  <c r="H24" i="54"/>
  <c r="I23" i="54"/>
  <c r="H23" i="54"/>
  <c r="I22" i="54"/>
  <c r="H22" i="54"/>
  <c r="I21" i="54"/>
  <c r="H21" i="54"/>
  <c r="I20" i="54"/>
  <c r="H20" i="54"/>
  <c r="I19" i="54"/>
  <c r="H19" i="54"/>
  <c r="I18" i="54"/>
  <c r="H18" i="54"/>
  <c r="I17" i="54"/>
  <c r="H17" i="54"/>
  <c r="I16" i="54"/>
  <c r="H16" i="54"/>
  <c r="I15" i="54"/>
  <c r="H15" i="54"/>
  <c r="I14" i="54"/>
  <c r="H14" i="54"/>
  <c r="I13" i="54"/>
  <c r="H13" i="54"/>
  <c r="I12" i="54"/>
  <c r="H12" i="54"/>
  <c r="I11" i="54"/>
  <c r="H11" i="54"/>
  <c r="I10" i="54"/>
  <c r="H10" i="54"/>
  <c r="I9" i="54"/>
  <c r="H9" i="54"/>
  <c r="I8" i="54"/>
  <c r="H8" i="54"/>
  <c r="I7" i="54"/>
  <c r="H7" i="54"/>
  <c r="I6" i="54"/>
  <c r="H6" i="54"/>
  <c r="I5" i="54"/>
  <c r="H5" i="54"/>
  <c r="I3" i="54"/>
  <c r="H3" i="54"/>
  <c r="I4" i="54"/>
  <c r="H4" i="54"/>
  <c r="R3" i="54" l="1"/>
  <c r="R5" i="54"/>
  <c r="R6" i="54"/>
  <c r="R7" i="54"/>
  <c r="R8" i="54"/>
  <c r="R9" i="54"/>
  <c r="R10" i="54"/>
  <c r="R11" i="54"/>
  <c r="R12" i="54"/>
  <c r="R13" i="54"/>
  <c r="R14" i="54"/>
  <c r="R15" i="54"/>
  <c r="R16" i="54"/>
  <c r="R17" i="54"/>
  <c r="R18" i="54"/>
  <c r="R19" i="54"/>
  <c r="R20" i="54"/>
  <c r="R21" i="54"/>
  <c r="R22" i="54"/>
  <c r="R23" i="54"/>
  <c r="R24" i="54"/>
  <c r="R25" i="54"/>
  <c r="R26" i="54"/>
  <c r="R27" i="54"/>
  <c r="R28" i="54"/>
  <c r="R29" i="54"/>
  <c r="R30" i="54"/>
  <c r="R31" i="54"/>
  <c r="R32" i="54"/>
  <c r="R33" i="54"/>
  <c r="R34" i="54"/>
  <c r="R10" i="55"/>
  <c r="R14" i="55"/>
  <c r="R18" i="55"/>
  <c r="R22" i="55"/>
  <c r="R26" i="55"/>
  <c r="R30" i="55"/>
  <c r="R34" i="55"/>
  <c r="R6" i="56"/>
  <c r="R8" i="56"/>
  <c r="R10" i="56"/>
  <c r="R12" i="56"/>
  <c r="R14" i="56"/>
  <c r="R16" i="56"/>
  <c r="R18" i="56"/>
  <c r="R20" i="56"/>
  <c r="R22" i="56"/>
  <c r="R24" i="56"/>
  <c r="R26" i="56"/>
  <c r="R28" i="56"/>
  <c r="R30" i="56"/>
  <c r="R32" i="56"/>
  <c r="R34" i="56"/>
  <c r="R16" i="58"/>
  <c r="R20" i="58"/>
  <c r="R24" i="58"/>
  <c r="R28" i="58"/>
  <c r="R32" i="58"/>
  <c r="R8" i="59"/>
  <c r="R16" i="59"/>
  <c r="R24" i="59"/>
  <c r="R32" i="59"/>
  <c r="R3" i="61"/>
  <c r="R15" i="61"/>
  <c r="R19" i="61"/>
  <c r="R23" i="61"/>
  <c r="R27" i="61"/>
  <c r="R31" i="61"/>
  <c r="R34" i="61"/>
  <c r="R33" i="61"/>
  <c r="R32" i="61"/>
  <c r="R30" i="61"/>
  <c r="R29" i="61"/>
  <c r="R28" i="61"/>
  <c r="R26" i="61"/>
  <c r="R25" i="61"/>
  <c r="R24" i="61"/>
  <c r="R22" i="61"/>
  <c r="R21" i="61"/>
  <c r="R20" i="61"/>
  <c r="R18" i="61"/>
  <c r="R17" i="61"/>
  <c r="R16" i="61"/>
  <c r="R14" i="61"/>
  <c r="R13" i="61"/>
  <c r="R12" i="61"/>
  <c r="R11" i="61"/>
  <c r="R10" i="61"/>
  <c r="R9" i="61"/>
  <c r="R8" i="61"/>
  <c r="R7" i="61"/>
  <c r="R6" i="61"/>
  <c r="R5" i="61"/>
  <c r="R4" i="61"/>
  <c r="R34" i="60"/>
  <c r="R33" i="60"/>
  <c r="R32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R17" i="60"/>
  <c r="R16" i="60"/>
  <c r="R15" i="60"/>
  <c r="R14" i="60"/>
  <c r="R13" i="60"/>
  <c r="R12" i="60"/>
  <c r="R11" i="60"/>
  <c r="R10" i="60"/>
  <c r="R9" i="60"/>
  <c r="R8" i="60"/>
  <c r="R7" i="60"/>
  <c r="R6" i="60"/>
  <c r="R5" i="60"/>
  <c r="R4" i="60"/>
  <c r="R3" i="60"/>
  <c r="R34" i="59"/>
  <c r="R33" i="59"/>
  <c r="R31" i="59"/>
  <c r="R30" i="59"/>
  <c r="R29" i="59"/>
  <c r="R28" i="59"/>
  <c r="R27" i="59"/>
  <c r="R26" i="59"/>
  <c r="R25" i="59"/>
  <c r="R23" i="59"/>
  <c r="R22" i="59"/>
  <c r="R21" i="59"/>
  <c r="R20" i="59"/>
  <c r="R19" i="59"/>
  <c r="R18" i="59"/>
  <c r="R17" i="59"/>
  <c r="R15" i="59"/>
  <c r="R14" i="59"/>
  <c r="R13" i="59"/>
  <c r="R12" i="59"/>
  <c r="R11" i="59"/>
  <c r="R10" i="59"/>
  <c r="R9" i="59"/>
  <c r="R7" i="59"/>
  <c r="R6" i="59"/>
  <c r="R5" i="59"/>
  <c r="R4" i="59"/>
  <c r="R3" i="59"/>
  <c r="R34" i="58"/>
  <c r="R33" i="58"/>
  <c r="R31" i="58"/>
  <c r="R30" i="58"/>
  <c r="R29" i="58"/>
  <c r="R27" i="58"/>
  <c r="R26" i="58"/>
  <c r="R25" i="58"/>
  <c r="R23" i="58"/>
  <c r="R22" i="58"/>
  <c r="R21" i="58"/>
  <c r="R19" i="58"/>
  <c r="R18" i="58"/>
  <c r="R17" i="58"/>
  <c r="R15" i="58"/>
  <c r="R14" i="58"/>
  <c r="R13" i="58"/>
  <c r="R12" i="58"/>
  <c r="R11" i="58"/>
  <c r="R10" i="58"/>
  <c r="R9" i="58"/>
  <c r="R8" i="58"/>
  <c r="R7" i="58"/>
  <c r="R6" i="58"/>
  <c r="R5" i="58"/>
  <c r="R4" i="58"/>
  <c r="R3" i="58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R4" i="57"/>
  <c r="R3" i="57"/>
  <c r="R33" i="56"/>
  <c r="R31" i="56"/>
  <c r="R29" i="56"/>
  <c r="R27" i="56"/>
  <c r="R25" i="56"/>
  <c r="R23" i="56"/>
  <c r="R21" i="56"/>
  <c r="R19" i="56"/>
  <c r="R17" i="56"/>
  <c r="R15" i="56"/>
  <c r="R13" i="56"/>
  <c r="R11" i="56"/>
  <c r="R9" i="56"/>
  <c r="R7" i="56"/>
  <c r="R5" i="56"/>
  <c r="R4" i="56"/>
  <c r="R3" i="56"/>
  <c r="R33" i="55"/>
  <c r="R32" i="55"/>
  <c r="R31" i="55"/>
  <c r="R29" i="55"/>
  <c r="R28" i="55"/>
  <c r="R27" i="55"/>
  <c r="R25" i="55"/>
  <c r="R24" i="55"/>
  <c r="R23" i="55"/>
  <c r="R21" i="55"/>
  <c r="R20" i="55"/>
  <c r="R19" i="55"/>
  <c r="R17" i="55"/>
  <c r="R16" i="55"/>
  <c r="R15" i="55"/>
  <c r="R13" i="55"/>
  <c r="R12" i="55"/>
  <c r="R11" i="55"/>
  <c r="R9" i="55"/>
  <c r="R8" i="55"/>
  <c r="R7" i="55"/>
  <c r="R6" i="55"/>
  <c r="R5" i="55"/>
  <c r="R4" i="55"/>
  <c r="R3" i="55"/>
  <c r="R4" i="54"/>
  <c r="S34" i="46"/>
  <c r="S33" i="46"/>
  <c r="S32" i="46"/>
  <c r="S31" i="46"/>
  <c r="S30" i="46"/>
  <c r="S29" i="46"/>
  <c r="S28" i="46"/>
  <c r="S27" i="46"/>
  <c r="S26" i="46"/>
  <c r="S25" i="46"/>
  <c r="S24" i="46"/>
  <c r="S23" i="46"/>
  <c r="S22" i="46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4" i="46"/>
  <c r="S3" i="46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O4" i="46" l="1"/>
  <c r="O5" i="46"/>
  <c r="O6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3" i="46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" i="46"/>
  <c r="M4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34" i="46"/>
  <c r="M3" i="46"/>
  <c r="O4" i="61" l="1"/>
  <c r="O5" i="61"/>
  <c r="O6" i="61"/>
  <c r="O7" i="61"/>
  <c r="O8" i="61"/>
  <c r="O9" i="61"/>
  <c r="O10" i="61"/>
  <c r="O11" i="61"/>
  <c r="O12" i="61"/>
  <c r="O13" i="61"/>
  <c r="O14" i="61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33" i="61"/>
  <c r="O34" i="61"/>
  <c r="O3" i="61"/>
  <c r="O4" i="60"/>
  <c r="O5" i="60"/>
  <c r="O6" i="60"/>
  <c r="O7" i="60"/>
  <c r="O8" i="60"/>
  <c r="O9" i="60"/>
  <c r="O10" i="60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" i="60"/>
  <c r="O4" i="59"/>
  <c r="O5" i="59"/>
  <c r="O6" i="59"/>
  <c r="O7" i="59"/>
  <c r="O8" i="59"/>
  <c r="O9" i="59"/>
  <c r="O10" i="59"/>
  <c r="O11" i="59"/>
  <c r="O12" i="59"/>
  <c r="O13" i="59"/>
  <c r="O14" i="59"/>
  <c r="O15" i="59"/>
  <c r="O16" i="59"/>
  <c r="O17" i="59"/>
  <c r="O18" i="59"/>
  <c r="O19" i="59"/>
  <c r="O20" i="59"/>
  <c r="O21" i="59"/>
  <c r="O22" i="59"/>
  <c r="O23" i="59"/>
  <c r="O24" i="59"/>
  <c r="O25" i="59"/>
  <c r="O26" i="59"/>
  <c r="O27" i="59"/>
  <c r="O28" i="59"/>
  <c r="O29" i="59"/>
  <c r="O30" i="59"/>
  <c r="O31" i="59"/>
  <c r="O32" i="59"/>
  <c r="O33" i="59"/>
  <c r="O34" i="59"/>
  <c r="O3" i="59"/>
  <c r="O4" i="58"/>
  <c r="O5" i="58"/>
  <c r="O6" i="58"/>
  <c r="O7" i="58"/>
  <c r="O8" i="58"/>
  <c r="O9" i="58"/>
  <c r="O10" i="58"/>
  <c r="O11" i="58"/>
  <c r="O12" i="58"/>
  <c r="O13" i="58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" i="58"/>
  <c r="O4" i="57"/>
  <c r="O5" i="57"/>
  <c r="O6" i="57"/>
  <c r="O7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O22" i="57"/>
  <c r="O23" i="57"/>
  <c r="O24" i="57"/>
  <c r="O25" i="57"/>
  <c r="O26" i="57"/>
  <c r="O27" i="57"/>
  <c r="O28" i="57"/>
  <c r="O29" i="57"/>
  <c r="O30" i="57"/>
  <c r="O31" i="57"/>
  <c r="O32" i="57"/>
  <c r="O33" i="57"/>
  <c r="O34" i="57"/>
  <c r="O3" i="57"/>
  <c r="O4" i="56"/>
  <c r="O5" i="56"/>
  <c r="O6" i="56"/>
  <c r="O7" i="56"/>
  <c r="O8" i="56"/>
  <c r="O9" i="56"/>
  <c r="O10" i="56"/>
  <c r="O11" i="56"/>
  <c r="O12" i="56"/>
  <c r="O13" i="56"/>
  <c r="O14" i="56"/>
  <c r="O15" i="56"/>
  <c r="O16" i="56"/>
  <c r="O17" i="56"/>
  <c r="O18" i="56"/>
  <c r="O19" i="56"/>
  <c r="O20" i="56"/>
  <c r="O21" i="56"/>
  <c r="O22" i="56"/>
  <c r="O23" i="56"/>
  <c r="O24" i="56"/>
  <c r="O25" i="56"/>
  <c r="O26" i="56"/>
  <c r="O27" i="56"/>
  <c r="O28" i="56"/>
  <c r="O29" i="56"/>
  <c r="O30" i="56"/>
  <c r="O31" i="56"/>
  <c r="O32" i="56"/>
  <c r="O33" i="56"/>
  <c r="O34" i="56"/>
  <c r="O3" i="56"/>
  <c r="O4" i="55"/>
  <c r="O5" i="55"/>
  <c r="O6" i="55"/>
  <c r="O7" i="55"/>
  <c r="O8" i="55"/>
  <c r="O9" i="55"/>
  <c r="O10" i="55"/>
  <c r="O11" i="55"/>
  <c r="O12" i="55"/>
  <c r="O13" i="55"/>
  <c r="O14" i="55"/>
  <c r="O15" i="55"/>
  <c r="O16" i="55"/>
  <c r="O17" i="55"/>
  <c r="O18" i="55"/>
  <c r="O19" i="55"/>
  <c r="O20" i="55"/>
  <c r="O21" i="55"/>
  <c r="O22" i="55"/>
  <c r="O23" i="55"/>
  <c r="O24" i="55"/>
  <c r="O25" i="55"/>
  <c r="O26" i="55"/>
  <c r="O27" i="55"/>
  <c r="O28" i="55"/>
  <c r="O29" i="55"/>
  <c r="O30" i="55"/>
  <c r="O31" i="55"/>
  <c r="O32" i="55"/>
  <c r="O33" i="55"/>
  <c r="O34" i="55"/>
  <c r="O3" i="55"/>
  <c r="O34" i="54"/>
  <c r="O4" i="54"/>
  <c r="O5" i="54"/>
  <c r="O6" i="54"/>
  <c r="O7" i="54"/>
  <c r="O8" i="54"/>
  <c r="O9" i="54"/>
  <c r="O10" i="54"/>
  <c r="O11" i="54"/>
  <c r="O12" i="54"/>
  <c r="O13" i="54"/>
  <c r="O14" i="54"/>
  <c r="O15" i="54"/>
  <c r="O17" i="54"/>
  <c r="O18" i="54"/>
  <c r="O19" i="54"/>
  <c r="O20" i="54"/>
  <c r="O21" i="54"/>
  <c r="O22" i="54"/>
  <c r="O23" i="54"/>
  <c r="O24" i="54"/>
  <c r="O25" i="54"/>
  <c r="O26" i="54"/>
  <c r="O27" i="54"/>
  <c r="O28" i="54"/>
  <c r="O29" i="54"/>
  <c r="O30" i="54"/>
  <c r="O31" i="54"/>
  <c r="O32" i="54"/>
  <c r="O33" i="54"/>
  <c r="O3" i="54"/>
  <c r="P3" i="54"/>
  <c r="K57" i="36"/>
  <c r="F57" i="36"/>
  <c r="A57" i="36"/>
  <c r="K46" i="36"/>
  <c r="F46" i="36"/>
  <c r="A46" i="36"/>
  <c r="K35" i="36"/>
  <c r="F35" i="36"/>
  <c r="F24" i="36"/>
  <c r="O38" i="61"/>
  <c r="S34" i="61"/>
  <c r="Q34" i="61"/>
  <c r="P34" i="61"/>
  <c r="S33" i="61"/>
  <c r="Q33" i="61"/>
  <c r="P33" i="61"/>
  <c r="S32" i="61"/>
  <c r="Q32" i="61"/>
  <c r="P32" i="61"/>
  <c r="S31" i="61"/>
  <c r="Q31" i="61"/>
  <c r="P31" i="61"/>
  <c r="S30" i="61"/>
  <c r="Q30" i="61"/>
  <c r="P30" i="61"/>
  <c r="S29" i="61"/>
  <c r="Q29" i="61"/>
  <c r="P29" i="61"/>
  <c r="S28" i="61"/>
  <c r="Q28" i="61"/>
  <c r="P28" i="61"/>
  <c r="S27" i="61"/>
  <c r="Q27" i="61"/>
  <c r="P27" i="61"/>
  <c r="S26" i="61"/>
  <c r="Q26" i="61"/>
  <c r="P26" i="61"/>
  <c r="S25" i="61"/>
  <c r="Q25" i="61"/>
  <c r="P25" i="61"/>
  <c r="S24" i="61"/>
  <c r="Q24" i="61"/>
  <c r="P24" i="61"/>
  <c r="S23" i="61"/>
  <c r="Q23" i="61"/>
  <c r="P23" i="61"/>
  <c r="S22" i="61"/>
  <c r="Q22" i="61"/>
  <c r="P22" i="61"/>
  <c r="S21" i="61"/>
  <c r="Q21" i="61"/>
  <c r="P21" i="61"/>
  <c r="S20" i="61"/>
  <c r="Q20" i="61"/>
  <c r="P20" i="61"/>
  <c r="S19" i="61"/>
  <c r="Q19" i="61"/>
  <c r="P19" i="61"/>
  <c r="S18" i="61"/>
  <c r="Q18" i="61"/>
  <c r="P18" i="61"/>
  <c r="S17" i="61"/>
  <c r="Q17" i="61"/>
  <c r="P17" i="61"/>
  <c r="S16" i="61"/>
  <c r="Q16" i="61"/>
  <c r="P16" i="61"/>
  <c r="S15" i="61"/>
  <c r="Q15" i="61"/>
  <c r="P15" i="61"/>
  <c r="S14" i="61"/>
  <c r="Q14" i="61"/>
  <c r="P14" i="61"/>
  <c r="S13" i="61"/>
  <c r="Q13" i="61"/>
  <c r="P13" i="61"/>
  <c r="S12" i="61"/>
  <c r="Q12" i="61"/>
  <c r="P12" i="61"/>
  <c r="S11" i="61"/>
  <c r="Q11" i="61"/>
  <c r="P11" i="61"/>
  <c r="S10" i="61"/>
  <c r="Q10" i="61"/>
  <c r="P10" i="61"/>
  <c r="S9" i="61"/>
  <c r="Q9" i="61"/>
  <c r="P9" i="61"/>
  <c r="S8" i="61"/>
  <c r="Q8" i="61"/>
  <c r="P8" i="61"/>
  <c r="S7" i="61"/>
  <c r="Q7" i="61"/>
  <c r="P7" i="61"/>
  <c r="S6" i="61"/>
  <c r="Q6" i="61"/>
  <c r="P6" i="61"/>
  <c r="S5" i="61"/>
  <c r="Q5" i="61"/>
  <c r="P5" i="61"/>
  <c r="S4" i="61"/>
  <c r="Q4" i="61"/>
  <c r="P4" i="61"/>
  <c r="S3" i="61"/>
  <c r="Q3" i="61"/>
  <c r="P3" i="61"/>
  <c r="O38" i="60"/>
  <c r="S34" i="60"/>
  <c r="Q34" i="60"/>
  <c r="P34" i="60"/>
  <c r="S33" i="60"/>
  <c r="Q33" i="60"/>
  <c r="P33" i="60"/>
  <c r="S32" i="60"/>
  <c r="Q32" i="60"/>
  <c r="P32" i="60"/>
  <c r="S31" i="60"/>
  <c r="Q31" i="60"/>
  <c r="P31" i="60"/>
  <c r="S30" i="60"/>
  <c r="Q30" i="60"/>
  <c r="P30" i="60"/>
  <c r="S29" i="60"/>
  <c r="Q29" i="60"/>
  <c r="P29" i="60"/>
  <c r="S28" i="60"/>
  <c r="Q28" i="60"/>
  <c r="P28" i="60"/>
  <c r="S27" i="60"/>
  <c r="Q27" i="60"/>
  <c r="P27" i="60"/>
  <c r="S26" i="60"/>
  <c r="Q26" i="60"/>
  <c r="P26" i="60"/>
  <c r="S25" i="60"/>
  <c r="Q25" i="60"/>
  <c r="P25" i="60"/>
  <c r="S24" i="60"/>
  <c r="Q24" i="60"/>
  <c r="P24" i="60"/>
  <c r="S23" i="60"/>
  <c r="Q23" i="60"/>
  <c r="P23" i="60"/>
  <c r="S22" i="60"/>
  <c r="Q22" i="60"/>
  <c r="P22" i="60"/>
  <c r="S21" i="60"/>
  <c r="Q21" i="60"/>
  <c r="P21" i="60"/>
  <c r="S20" i="60"/>
  <c r="Q20" i="60"/>
  <c r="P20" i="60"/>
  <c r="S19" i="60"/>
  <c r="Q19" i="60"/>
  <c r="P19" i="60"/>
  <c r="S18" i="60"/>
  <c r="Q18" i="60"/>
  <c r="P18" i="60"/>
  <c r="S17" i="60"/>
  <c r="Q17" i="60"/>
  <c r="P17" i="60"/>
  <c r="S16" i="60"/>
  <c r="Q16" i="60"/>
  <c r="P16" i="60"/>
  <c r="S15" i="60"/>
  <c r="Q15" i="60"/>
  <c r="P15" i="60"/>
  <c r="S14" i="60"/>
  <c r="Q14" i="60"/>
  <c r="P14" i="60"/>
  <c r="S13" i="60"/>
  <c r="Q13" i="60"/>
  <c r="P13" i="60"/>
  <c r="S12" i="60"/>
  <c r="Q12" i="60"/>
  <c r="P12" i="60"/>
  <c r="S11" i="60"/>
  <c r="Q11" i="60"/>
  <c r="P11" i="60"/>
  <c r="S10" i="60"/>
  <c r="Q10" i="60"/>
  <c r="P10" i="60"/>
  <c r="S9" i="60"/>
  <c r="Q9" i="60"/>
  <c r="P9" i="60"/>
  <c r="S8" i="60"/>
  <c r="Q8" i="60"/>
  <c r="P8" i="60"/>
  <c r="S7" i="60"/>
  <c r="Q7" i="60"/>
  <c r="P7" i="60"/>
  <c r="S6" i="60"/>
  <c r="Q6" i="60"/>
  <c r="P6" i="60"/>
  <c r="S5" i="60"/>
  <c r="Q5" i="60"/>
  <c r="P5" i="60"/>
  <c r="S4" i="60"/>
  <c r="Q4" i="60"/>
  <c r="P4" i="60"/>
  <c r="S3" i="60"/>
  <c r="Q3" i="60"/>
  <c r="P3" i="60"/>
  <c r="O38" i="59"/>
  <c r="S34" i="59"/>
  <c r="Q34" i="59"/>
  <c r="P34" i="59"/>
  <c r="S33" i="59"/>
  <c r="Q33" i="59"/>
  <c r="P33" i="59"/>
  <c r="S32" i="59"/>
  <c r="Q32" i="59"/>
  <c r="P32" i="59"/>
  <c r="S31" i="59"/>
  <c r="Q31" i="59"/>
  <c r="P31" i="59"/>
  <c r="S30" i="59"/>
  <c r="Q30" i="59"/>
  <c r="P30" i="59"/>
  <c r="S29" i="59"/>
  <c r="Q29" i="59"/>
  <c r="P29" i="59"/>
  <c r="S28" i="59"/>
  <c r="Q28" i="59"/>
  <c r="P28" i="59"/>
  <c r="S27" i="59"/>
  <c r="Q27" i="59"/>
  <c r="P27" i="59"/>
  <c r="S26" i="59"/>
  <c r="Q26" i="59"/>
  <c r="P26" i="59"/>
  <c r="S25" i="59"/>
  <c r="Q25" i="59"/>
  <c r="P25" i="59"/>
  <c r="S24" i="59"/>
  <c r="Q24" i="59"/>
  <c r="P24" i="59"/>
  <c r="S23" i="59"/>
  <c r="Q23" i="59"/>
  <c r="P23" i="59"/>
  <c r="S22" i="59"/>
  <c r="Q22" i="59"/>
  <c r="P22" i="59"/>
  <c r="S21" i="59"/>
  <c r="Q21" i="59"/>
  <c r="P21" i="59"/>
  <c r="S20" i="59"/>
  <c r="Q20" i="59"/>
  <c r="P20" i="59"/>
  <c r="S19" i="59"/>
  <c r="Q19" i="59"/>
  <c r="P19" i="59"/>
  <c r="S18" i="59"/>
  <c r="Q18" i="59"/>
  <c r="P18" i="59"/>
  <c r="S17" i="59"/>
  <c r="Q17" i="59"/>
  <c r="P17" i="59"/>
  <c r="S16" i="59"/>
  <c r="Q16" i="59"/>
  <c r="P16" i="59"/>
  <c r="S15" i="59"/>
  <c r="Q15" i="59"/>
  <c r="P15" i="59"/>
  <c r="S14" i="59"/>
  <c r="Q14" i="59"/>
  <c r="P14" i="59"/>
  <c r="S13" i="59"/>
  <c r="Q13" i="59"/>
  <c r="P13" i="59"/>
  <c r="S12" i="59"/>
  <c r="Q12" i="59"/>
  <c r="P12" i="59"/>
  <c r="S11" i="59"/>
  <c r="Q11" i="59"/>
  <c r="P11" i="59"/>
  <c r="S10" i="59"/>
  <c r="Q10" i="59"/>
  <c r="P10" i="59"/>
  <c r="S9" i="59"/>
  <c r="Q9" i="59"/>
  <c r="P9" i="59"/>
  <c r="S8" i="59"/>
  <c r="Q8" i="59"/>
  <c r="P8" i="59"/>
  <c r="S7" i="59"/>
  <c r="Q7" i="59"/>
  <c r="P7" i="59"/>
  <c r="S6" i="59"/>
  <c r="Q6" i="59"/>
  <c r="P6" i="59"/>
  <c r="S5" i="59"/>
  <c r="Q5" i="59"/>
  <c r="P5" i="59"/>
  <c r="S4" i="59"/>
  <c r="Q4" i="59"/>
  <c r="P4" i="59"/>
  <c r="S3" i="59"/>
  <c r="Q3" i="59"/>
  <c r="P3" i="59"/>
  <c r="O38" i="58"/>
  <c r="S34" i="58"/>
  <c r="Q34" i="58"/>
  <c r="P34" i="58"/>
  <c r="S33" i="58"/>
  <c r="Q33" i="58"/>
  <c r="P33" i="58"/>
  <c r="S32" i="58"/>
  <c r="Q32" i="58"/>
  <c r="P32" i="58"/>
  <c r="S31" i="58"/>
  <c r="Q31" i="58"/>
  <c r="P31" i="58"/>
  <c r="S30" i="58"/>
  <c r="Q30" i="58"/>
  <c r="P30" i="58"/>
  <c r="S29" i="58"/>
  <c r="Q29" i="58"/>
  <c r="P29" i="58"/>
  <c r="S28" i="58"/>
  <c r="Q28" i="58"/>
  <c r="P28" i="58"/>
  <c r="S27" i="58"/>
  <c r="Q27" i="58"/>
  <c r="P27" i="58"/>
  <c r="S26" i="58"/>
  <c r="Q26" i="58"/>
  <c r="P26" i="58"/>
  <c r="S25" i="58"/>
  <c r="Q25" i="58"/>
  <c r="P25" i="58"/>
  <c r="S24" i="58"/>
  <c r="Q24" i="58"/>
  <c r="P24" i="58"/>
  <c r="S23" i="58"/>
  <c r="Q23" i="58"/>
  <c r="P23" i="58"/>
  <c r="S22" i="58"/>
  <c r="Q22" i="58"/>
  <c r="P22" i="58"/>
  <c r="S21" i="58"/>
  <c r="Q21" i="58"/>
  <c r="P21" i="58"/>
  <c r="S20" i="58"/>
  <c r="Q20" i="58"/>
  <c r="P20" i="58"/>
  <c r="S19" i="58"/>
  <c r="Q19" i="58"/>
  <c r="P19" i="58"/>
  <c r="S18" i="58"/>
  <c r="Q18" i="58"/>
  <c r="P18" i="58"/>
  <c r="S17" i="58"/>
  <c r="Q17" i="58"/>
  <c r="P17" i="58"/>
  <c r="S16" i="58"/>
  <c r="Q16" i="58"/>
  <c r="P16" i="58"/>
  <c r="S15" i="58"/>
  <c r="Q15" i="58"/>
  <c r="P15" i="58"/>
  <c r="S14" i="58"/>
  <c r="Q14" i="58"/>
  <c r="P14" i="58"/>
  <c r="S13" i="58"/>
  <c r="Q13" i="58"/>
  <c r="P13" i="58"/>
  <c r="S12" i="58"/>
  <c r="Q12" i="58"/>
  <c r="P12" i="58"/>
  <c r="S11" i="58"/>
  <c r="Q11" i="58"/>
  <c r="P11" i="58"/>
  <c r="S10" i="58"/>
  <c r="Q10" i="58"/>
  <c r="P10" i="58"/>
  <c r="S9" i="58"/>
  <c r="Q9" i="58"/>
  <c r="P9" i="58"/>
  <c r="S8" i="58"/>
  <c r="Q8" i="58"/>
  <c r="P8" i="58"/>
  <c r="S7" i="58"/>
  <c r="Q7" i="58"/>
  <c r="P7" i="58"/>
  <c r="S6" i="58"/>
  <c r="Q6" i="58"/>
  <c r="P6" i="58"/>
  <c r="S5" i="58"/>
  <c r="Q5" i="58"/>
  <c r="P5" i="58"/>
  <c r="S4" i="58"/>
  <c r="Q4" i="58"/>
  <c r="P4" i="58"/>
  <c r="S3" i="58"/>
  <c r="Q3" i="58"/>
  <c r="P3" i="58"/>
  <c r="O38" i="57"/>
  <c r="S34" i="57"/>
  <c r="Q34" i="57"/>
  <c r="P34" i="57"/>
  <c r="S33" i="57"/>
  <c r="Q33" i="57"/>
  <c r="P33" i="57"/>
  <c r="S32" i="57"/>
  <c r="Q32" i="57"/>
  <c r="P32" i="57"/>
  <c r="S31" i="57"/>
  <c r="Q31" i="57"/>
  <c r="P31" i="57"/>
  <c r="S30" i="57"/>
  <c r="Q30" i="57"/>
  <c r="P30" i="57"/>
  <c r="S29" i="57"/>
  <c r="Q29" i="57"/>
  <c r="P29" i="57"/>
  <c r="S28" i="57"/>
  <c r="Q28" i="57"/>
  <c r="P28" i="57"/>
  <c r="S27" i="57"/>
  <c r="Q27" i="57"/>
  <c r="P27" i="57"/>
  <c r="S26" i="57"/>
  <c r="Q26" i="57"/>
  <c r="P26" i="57"/>
  <c r="S25" i="57"/>
  <c r="Q25" i="57"/>
  <c r="P25" i="57"/>
  <c r="S24" i="57"/>
  <c r="Q24" i="57"/>
  <c r="P24" i="57"/>
  <c r="S23" i="57"/>
  <c r="Q23" i="57"/>
  <c r="P23" i="57"/>
  <c r="S22" i="57"/>
  <c r="Q22" i="57"/>
  <c r="P22" i="57"/>
  <c r="S21" i="57"/>
  <c r="Q21" i="57"/>
  <c r="P21" i="57"/>
  <c r="S20" i="57"/>
  <c r="Q20" i="57"/>
  <c r="P20" i="57"/>
  <c r="S19" i="57"/>
  <c r="Q19" i="57"/>
  <c r="P19" i="57"/>
  <c r="S18" i="57"/>
  <c r="Q18" i="57"/>
  <c r="P18" i="57"/>
  <c r="S17" i="57"/>
  <c r="Q17" i="57"/>
  <c r="P17" i="57"/>
  <c r="S16" i="57"/>
  <c r="Q16" i="57"/>
  <c r="P16" i="57"/>
  <c r="S15" i="57"/>
  <c r="Q15" i="57"/>
  <c r="P15" i="57"/>
  <c r="S14" i="57"/>
  <c r="Q14" i="57"/>
  <c r="P14" i="57"/>
  <c r="S13" i="57"/>
  <c r="Q13" i="57"/>
  <c r="P13" i="57"/>
  <c r="S12" i="57"/>
  <c r="Q12" i="57"/>
  <c r="P12" i="57"/>
  <c r="S11" i="57"/>
  <c r="Q11" i="57"/>
  <c r="P11" i="57"/>
  <c r="S10" i="57"/>
  <c r="Q10" i="57"/>
  <c r="P10" i="57"/>
  <c r="S9" i="57"/>
  <c r="Q9" i="57"/>
  <c r="P9" i="57"/>
  <c r="S8" i="57"/>
  <c r="Q8" i="57"/>
  <c r="P8" i="57"/>
  <c r="S7" i="57"/>
  <c r="Q7" i="57"/>
  <c r="P7" i="57"/>
  <c r="S6" i="57"/>
  <c r="Q6" i="57"/>
  <c r="P6" i="57"/>
  <c r="S5" i="57"/>
  <c r="Q5" i="57"/>
  <c r="P5" i="57"/>
  <c r="S4" i="57"/>
  <c r="Q4" i="57"/>
  <c r="P4" i="57"/>
  <c r="S3" i="57"/>
  <c r="Q3" i="57"/>
  <c r="P3" i="57"/>
  <c r="O38" i="56"/>
  <c r="S34" i="56"/>
  <c r="Q34" i="56"/>
  <c r="P34" i="56"/>
  <c r="S33" i="56"/>
  <c r="Q33" i="56"/>
  <c r="P33" i="56"/>
  <c r="S32" i="56"/>
  <c r="Q32" i="56"/>
  <c r="P32" i="56"/>
  <c r="S31" i="56"/>
  <c r="Q31" i="56"/>
  <c r="P31" i="56"/>
  <c r="S30" i="56"/>
  <c r="Q30" i="56"/>
  <c r="P30" i="56"/>
  <c r="S29" i="56"/>
  <c r="Q29" i="56"/>
  <c r="P29" i="56"/>
  <c r="S28" i="56"/>
  <c r="Q28" i="56"/>
  <c r="P28" i="56"/>
  <c r="S27" i="56"/>
  <c r="Q27" i="56"/>
  <c r="P27" i="56"/>
  <c r="S26" i="56"/>
  <c r="Q26" i="56"/>
  <c r="P26" i="56"/>
  <c r="S25" i="56"/>
  <c r="Q25" i="56"/>
  <c r="P25" i="56"/>
  <c r="S24" i="56"/>
  <c r="Q24" i="56"/>
  <c r="P24" i="56"/>
  <c r="S23" i="56"/>
  <c r="Q23" i="56"/>
  <c r="P23" i="56"/>
  <c r="S22" i="56"/>
  <c r="Q22" i="56"/>
  <c r="P22" i="56"/>
  <c r="S21" i="56"/>
  <c r="Q21" i="56"/>
  <c r="P21" i="56"/>
  <c r="S20" i="56"/>
  <c r="Q20" i="56"/>
  <c r="P20" i="56"/>
  <c r="S19" i="56"/>
  <c r="Q19" i="56"/>
  <c r="P19" i="56"/>
  <c r="S18" i="56"/>
  <c r="Q18" i="56"/>
  <c r="P18" i="56"/>
  <c r="S17" i="56"/>
  <c r="Q17" i="56"/>
  <c r="P17" i="56"/>
  <c r="S16" i="56"/>
  <c r="Q16" i="56"/>
  <c r="P16" i="56"/>
  <c r="S15" i="56"/>
  <c r="Q15" i="56"/>
  <c r="P15" i="56"/>
  <c r="S14" i="56"/>
  <c r="Q14" i="56"/>
  <c r="P14" i="56"/>
  <c r="S13" i="56"/>
  <c r="Q13" i="56"/>
  <c r="P13" i="56"/>
  <c r="S12" i="56"/>
  <c r="Q12" i="56"/>
  <c r="P12" i="56"/>
  <c r="S11" i="56"/>
  <c r="Q11" i="56"/>
  <c r="P11" i="56"/>
  <c r="S10" i="56"/>
  <c r="Q10" i="56"/>
  <c r="P10" i="56"/>
  <c r="S9" i="56"/>
  <c r="Q9" i="56"/>
  <c r="P9" i="56"/>
  <c r="S8" i="56"/>
  <c r="Q8" i="56"/>
  <c r="P8" i="56"/>
  <c r="S7" i="56"/>
  <c r="Q7" i="56"/>
  <c r="P7" i="56"/>
  <c r="S6" i="56"/>
  <c r="Q6" i="56"/>
  <c r="P6" i="56"/>
  <c r="S5" i="56"/>
  <c r="Q5" i="56"/>
  <c r="P5" i="56"/>
  <c r="S4" i="56"/>
  <c r="Q4" i="56"/>
  <c r="P4" i="56"/>
  <c r="S3" i="56"/>
  <c r="Q3" i="56"/>
  <c r="P3" i="56"/>
  <c r="O38" i="55"/>
  <c r="O38" i="54"/>
  <c r="S34" i="55"/>
  <c r="Q34" i="55"/>
  <c r="P34" i="55"/>
  <c r="S33" i="55"/>
  <c r="Q33" i="55"/>
  <c r="P33" i="55"/>
  <c r="S32" i="55"/>
  <c r="Q32" i="55"/>
  <c r="P32" i="55"/>
  <c r="S31" i="55"/>
  <c r="Q31" i="55"/>
  <c r="P31" i="55"/>
  <c r="S30" i="55"/>
  <c r="Q30" i="55"/>
  <c r="P30" i="55"/>
  <c r="S29" i="55"/>
  <c r="Q29" i="55"/>
  <c r="P29" i="55"/>
  <c r="S28" i="55"/>
  <c r="Q28" i="55"/>
  <c r="P28" i="55"/>
  <c r="S27" i="55"/>
  <c r="Q27" i="55"/>
  <c r="P27" i="55"/>
  <c r="S26" i="55"/>
  <c r="Q26" i="55"/>
  <c r="P26" i="55"/>
  <c r="S25" i="55"/>
  <c r="Q25" i="55"/>
  <c r="P25" i="55"/>
  <c r="S24" i="55"/>
  <c r="Q24" i="55"/>
  <c r="P24" i="55"/>
  <c r="S23" i="55"/>
  <c r="Q23" i="55"/>
  <c r="P23" i="55"/>
  <c r="S22" i="55"/>
  <c r="Q22" i="55"/>
  <c r="P22" i="55"/>
  <c r="S21" i="55"/>
  <c r="Q21" i="55"/>
  <c r="P21" i="55"/>
  <c r="S20" i="55"/>
  <c r="Q20" i="55"/>
  <c r="P20" i="55"/>
  <c r="S19" i="55"/>
  <c r="Q19" i="55"/>
  <c r="P19" i="55"/>
  <c r="S18" i="55"/>
  <c r="Q18" i="55"/>
  <c r="P18" i="55"/>
  <c r="S17" i="55"/>
  <c r="Q17" i="55"/>
  <c r="P17" i="55"/>
  <c r="S16" i="55"/>
  <c r="Q16" i="55"/>
  <c r="P16" i="55"/>
  <c r="S15" i="55"/>
  <c r="Q15" i="55"/>
  <c r="P15" i="55"/>
  <c r="S14" i="55"/>
  <c r="Q14" i="55"/>
  <c r="P14" i="55"/>
  <c r="S13" i="55"/>
  <c r="Q13" i="55"/>
  <c r="P13" i="55"/>
  <c r="S12" i="55"/>
  <c r="Q12" i="55"/>
  <c r="P12" i="55"/>
  <c r="S11" i="55"/>
  <c r="Q11" i="55"/>
  <c r="P11" i="55"/>
  <c r="S10" i="55"/>
  <c r="Q10" i="55"/>
  <c r="P10" i="55"/>
  <c r="S9" i="55"/>
  <c r="Q9" i="55"/>
  <c r="P9" i="55"/>
  <c r="S8" i="55"/>
  <c r="Q8" i="55"/>
  <c r="P8" i="55"/>
  <c r="S7" i="55"/>
  <c r="Q7" i="55"/>
  <c r="P7" i="55"/>
  <c r="S6" i="55"/>
  <c r="Q6" i="55"/>
  <c r="P6" i="55"/>
  <c r="S5" i="55"/>
  <c r="Q5" i="55"/>
  <c r="P5" i="55"/>
  <c r="S4" i="55"/>
  <c r="Q4" i="55"/>
  <c r="P4" i="55"/>
  <c r="S3" i="55"/>
  <c r="Q3" i="55"/>
  <c r="P3" i="55"/>
  <c r="P38" i="46"/>
  <c r="S34" i="54"/>
  <c r="Q34" i="54"/>
  <c r="P34" i="54"/>
  <c r="S33" i="54"/>
  <c r="Q33" i="54"/>
  <c r="P33" i="54"/>
  <c r="S32" i="54"/>
  <c r="Q32" i="54"/>
  <c r="P32" i="54"/>
  <c r="S31" i="54"/>
  <c r="Q31" i="54"/>
  <c r="P31" i="54"/>
  <c r="S30" i="54"/>
  <c r="Q30" i="54"/>
  <c r="P30" i="54"/>
  <c r="S29" i="54"/>
  <c r="Q29" i="54"/>
  <c r="P29" i="54"/>
  <c r="S28" i="54"/>
  <c r="Q28" i="54"/>
  <c r="P28" i="54"/>
  <c r="S27" i="54"/>
  <c r="Q27" i="54"/>
  <c r="P27" i="54"/>
  <c r="S26" i="54"/>
  <c r="Q26" i="54"/>
  <c r="P26" i="54"/>
  <c r="S25" i="54"/>
  <c r="Q25" i="54"/>
  <c r="P25" i="54"/>
  <c r="S24" i="54"/>
  <c r="Q24" i="54"/>
  <c r="P24" i="54"/>
  <c r="S23" i="54"/>
  <c r="Q23" i="54"/>
  <c r="P23" i="54"/>
  <c r="S22" i="54"/>
  <c r="Q22" i="54"/>
  <c r="P22" i="54"/>
  <c r="S21" i="54"/>
  <c r="Q21" i="54"/>
  <c r="P21" i="54"/>
  <c r="S20" i="54"/>
  <c r="Q20" i="54"/>
  <c r="P20" i="54"/>
  <c r="S19" i="54"/>
  <c r="Q19" i="54"/>
  <c r="P19" i="54"/>
  <c r="S18" i="54"/>
  <c r="Q18" i="54"/>
  <c r="P18" i="54"/>
  <c r="S17" i="54"/>
  <c r="Q17" i="54"/>
  <c r="P17" i="54"/>
  <c r="S16" i="54"/>
  <c r="Q16" i="54"/>
  <c r="P16" i="54"/>
  <c r="S15" i="54"/>
  <c r="Q15" i="54"/>
  <c r="P15" i="54"/>
  <c r="S14" i="54"/>
  <c r="Q14" i="54"/>
  <c r="P14" i="54"/>
  <c r="S13" i="54"/>
  <c r="Q13" i="54"/>
  <c r="P13" i="54"/>
  <c r="S12" i="54"/>
  <c r="Q12" i="54"/>
  <c r="P12" i="54"/>
  <c r="S11" i="54"/>
  <c r="Q11" i="54"/>
  <c r="P11" i="54"/>
  <c r="S10" i="54"/>
  <c r="Q10" i="54"/>
  <c r="P10" i="54"/>
  <c r="S9" i="54"/>
  <c r="Q9" i="54"/>
  <c r="P9" i="54"/>
  <c r="S8" i="54"/>
  <c r="Q8" i="54"/>
  <c r="P8" i="54"/>
  <c r="S7" i="54"/>
  <c r="Q7" i="54"/>
  <c r="P7" i="54"/>
  <c r="S6" i="54"/>
  <c r="Q6" i="54"/>
  <c r="P6" i="54"/>
  <c r="S5" i="54"/>
  <c r="Q5" i="54"/>
  <c r="P5" i="54"/>
  <c r="S4" i="54"/>
  <c r="Q4" i="54"/>
  <c r="P4" i="54"/>
  <c r="S3" i="54"/>
  <c r="Q3" i="54"/>
  <c r="K44" i="60" l="1"/>
  <c r="K40" i="60"/>
  <c r="K36" i="60"/>
  <c r="K39" i="60"/>
  <c r="K35" i="60"/>
  <c r="K42" i="60"/>
  <c r="K38" i="60"/>
  <c r="L38" i="60" s="1"/>
  <c r="K43" i="60"/>
  <c r="L43" i="60" s="1"/>
  <c r="K41" i="60"/>
  <c r="K37" i="60"/>
  <c r="K45" i="59"/>
  <c r="K41" i="59"/>
  <c r="K37" i="59"/>
  <c r="K44" i="59"/>
  <c r="K36" i="59"/>
  <c r="K39" i="59"/>
  <c r="K42" i="59"/>
  <c r="K38" i="59"/>
  <c r="K40" i="59"/>
  <c r="K43" i="59"/>
  <c r="K35" i="59"/>
  <c r="K39" i="55"/>
  <c r="M39" i="55" s="1"/>
  <c r="K44" i="56"/>
  <c r="L44" i="56" s="1"/>
  <c r="K40" i="56"/>
  <c r="L40" i="56" s="1"/>
  <c r="K36" i="56"/>
  <c r="K38" i="56"/>
  <c r="K41" i="56"/>
  <c r="K43" i="56"/>
  <c r="K39" i="56"/>
  <c r="K35" i="56"/>
  <c r="K42" i="56"/>
  <c r="L42" i="56" s="1"/>
  <c r="K37" i="56"/>
  <c r="L37" i="56" s="1"/>
  <c r="K45" i="58"/>
  <c r="L45" i="58" s="1"/>
  <c r="K41" i="58"/>
  <c r="L41" i="58" s="1"/>
  <c r="K37" i="58"/>
  <c r="K44" i="58"/>
  <c r="L44" i="58" s="1"/>
  <c r="K40" i="58"/>
  <c r="K36" i="58"/>
  <c r="K43" i="58"/>
  <c r="K39" i="58"/>
  <c r="L39" i="58" s="1"/>
  <c r="K35" i="58"/>
  <c r="K42" i="58"/>
  <c r="K38" i="58"/>
  <c r="K35" i="54"/>
  <c r="K42" i="54"/>
  <c r="K38" i="54"/>
  <c r="K45" i="54"/>
  <c r="K41" i="54"/>
  <c r="K37" i="54"/>
  <c r="K44" i="54"/>
  <c r="K40" i="54"/>
  <c r="K36" i="54"/>
  <c r="K43" i="54"/>
  <c r="K39" i="54"/>
  <c r="K46" i="54"/>
  <c r="K45" i="56"/>
  <c r="L45" i="56" s="1"/>
  <c r="K46" i="56"/>
  <c r="L46" i="56" s="1"/>
  <c r="K46" i="58"/>
  <c r="K46" i="59"/>
  <c r="L46" i="59" s="1"/>
  <c r="L45" i="59"/>
  <c r="K46" i="60"/>
  <c r="K45" i="60"/>
  <c r="L44" i="61"/>
  <c r="L46" i="61"/>
  <c r="K45" i="61"/>
  <c r="K46" i="57"/>
  <c r="K42" i="57"/>
  <c r="L42" i="57" s="1"/>
  <c r="K38" i="57"/>
  <c r="K41" i="57"/>
  <c r="K37" i="57"/>
  <c r="K44" i="57"/>
  <c r="L44" i="57" s="1"/>
  <c r="K40" i="57"/>
  <c r="K36" i="57"/>
  <c r="K43" i="57"/>
  <c r="K39" i="57"/>
  <c r="L39" i="57" s="1"/>
  <c r="K35" i="57"/>
  <c r="K45" i="57"/>
  <c r="K46" i="55"/>
  <c r="M46" i="55" s="1"/>
  <c r="K45" i="55"/>
  <c r="M45" i="55" s="1"/>
  <c r="K41" i="55"/>
  <c r="M41" i="55" s="1"/>
  <c r="K36" i="55"/>
  <c r="M36" i="55" s="1"/>
  <c r="K40" i="55"/>
  <c r="M40" i="55" s="1"/>
  <c r="K35" i="55"/>
  <c r="M35" i="55" s="1"/>
  <c r="K38" i="55"/>
  <c r="M38" i="55" s="1"/>
  <c r="K42" i="55"/>
  <c r="M42" i="55" s="1"/>
  <c r="K37" i="55"/>
  <c r="M37" i="55" s="1"/>
  <c r="K44" i="55"/>
  <c r="M44" i="55" s="1"/>
  <c r="K43" i="55"/>
  <c r="M43" i="55" s="1"/>
  <c r="H43" i="54"/>
  <c r="H42" i="54"/>
  <c r="G44" i="36" s="1"/>
  <c r="H37" i="54"/>
  <c r="G39" i="36" s="1"/>
  <c r="H44" i="54"/>
  <c r="J42" i="54"/>
  <c r="H40" i="54"/>
  <c r="G42" i="36" s="1"/>
  <c r="J37" i="54"/>
  <c r="H38" i="54"/>
  <c r="G40" i="36" s="1"/>
  <c r="J44" i="54"/>
  <c r="J39" i="54"/>
  <c r="J35" i="54"/>
  <c r="J41" i="54"/>
  <c r="J43" i="54"/>
  <c r="H39" i="54"/>
  <c r="G41" i="36" s="1"/>
  <c r="J40" i="54"/>
  <c r="J38" i="54"/>
  <c r="H41" i="54"/>
  <c r="G43" i="36" s="1"/>
  <c r="J43" i="59"/>
  <c r="J39" i="59"/>
  <c r="J35" i="59"/>
  <c r="J37" i="59"/>
  <c r="J40" i="59"/>
  <c r="J46" i="59"/>
  <c r="J42" i="59"/>
  <c r="J38" i="59"/>
  <c r="J41" i="59"/>
  <c r="J44" i="59"/>
  <c r="J36" i="59"/>
  <c r="J45" i="59"/>
  <c r="J43" i="57"/>
  <c r="J39" i="57"/>
  <c r="J35" i="57"/>
  <c r="J46" i="57"/>
  <c r="J42" i="57"/>
  <c r="J38" i="57"/>
  <c r="J45" i="57"/>
  <c r="J41" i="57"/>
  <c r="J37" i="57"/>
  <c r="J44" i="57"/>
  <c r="J40" i="57"/>
  <c r="J36" i="57"/>
  <c r="J44" i="56"/>
  <c r="J40" i="56"/>
  <c r="J36" i="56"/>
  <c r="J46" i="56"/>
  <c r="J38" i="56"/>
  <c r="J45" i="56"/>
  <c r="J37" i="56"/>
  <c r="J43" i="56"/>
  <c r="J39" i="56"/>
  <c r="J35" i="56"/>
  <c r="J42" i="56"/>
  <c r="J41" i="56"/>
  <c r="J46" i="54"/>
  <c r="I45" i="54"/>
  <c r="H36" i="54"/>
  <c r="G38" i="36" s="1"/>
  <c r="I46" i="54"/>
  <c r="H45" i="54"/>
  <c r="H46" i="54"/>
  <c r="J36" i="54"/>
  <c r="J45" i="54"/>
  <c r="I36" i="54"/>
  <c r="H38" i="36" s="1"/>
  <c r="I37" i="54"/>
  <c r="H39" i="36" s="1"/>
  <c r="I42" i="54"/>
  <c r="H44" i="36" s="1"/>
  <c r="I40" i="54"/>
  <c r="H42" i="36" s="1"/>
  <c r="I38" i="54"/>
  <c r="H40" i="36" s="1"/>
  <c r="I43" i="54"/>
  <c r="I41" i="54"/>
  <c r="H43" i="36" s="1"/>
  <c r="I39" i="54"/>
  <c r="H41" i="36" s="1"/>
  <c r="I35" i="54"/>
  <c r="H37" i="36" s="1"/>
  <c r="I44" i="54"/>
  <c r="I46" i="61"/>
  <c r="I44" i="61"/>
  <c r="I42" i="61"/>
  <c r="M66" i="36" s="1"/>
  <c r="I40" i="61"/>
  <c r="M64" i="36" s="1"/>
  <c r="I38" i="61"/>
  <c r="M62" i="36" s="1"/>
  <c r="I36" i="61"/>
  <c r="M60" i="36" s="1"/>
  <c r="H46" i="61"/>
  <c r="H44" i="61"/>
  <c r="H42" i="61"/>
  <c r="L66" i="36" s="1"/>
  <c r="H40" i="61"/>
  <c r="L64" i="36" s="1"/>
  <c r="H38" i="61"/>
  <c r="L62" i="36" s="1"/>
  <c r="H36" i="61"/>
  <c r="L60" i="36" s="1"/>
  <c r="I45" i="61"/>
  <c r="I43" i="61"/>
  <c r="I41" i="61"/>
  <c r="M65" i="36" s="1"/>
  <c r="I39" i="61"/>
  <c r="M63" i="36" s="1"/>
  <c r="I37" i="61"/>
  <c r="M61" i="36" s="1"/>
  <c r="I35" i="61"/>
  <c r="M59" i="36" s="1"/>
  <c r="H45" i="61"/>
  <c r="H43" i="61"/>
  <c r="H41" i="61"/>
  <c r="L65" i="36" s="1"/>
  <c r="H39" i="61"/>
  <c r="L63" i="36" s="1"/>
  <c r="H37" i="61"/>
  <c r="L61" i="36" s="1"/>
  <c r="H35" i="61"/>
  <c r="I46" i="60"/>
  <c r="I44" i="60"/>
  <c r="I42" i="60"/>
  <c r="H66" i="36" s="1"/>
  <c r="I40" i="60"/>
  <c r="H64" i="36" s="1"/>
  <c r="I38" i="60"/>
  <c r="H62" i="36" s="1"/>
  <c r="I36" i="60"/>
  <c r="H60" i="36" s="1"/>
  <c r="J46" i="60"/>
  <c r="J42" i="60"/>
  <c r="J38" i="60"/>
  <c r="H46" i="60"/>
  <c r="H44" i="60"/>
  <c r="H42" i="60"/>
  <c r="G66" i="36" s="1"/>
  <c r="H40" i="60"/>
  <c r="H38" i="60"/>
  <c r="G62" i="36" s="1"/>
  <c r="H36" i="60"/>
  <c r="G60" i="36" s="1"/>
  <c r="J45" i="60"/>
  <c r="J41" i="60"/>
  <c r="J37" i="60"/>
  <c r="I45" i="60"/>
  <c r="I43" i="60"/>
  <c r="I41" i="60"/>
  <c r="H65" i="36" s="1"/>
  <c r="I39" i="60"/>
  <c r="H63" i="36" s="1"/>
  <c r="I37" i="60"/>
  <c r="H61" i="36" s="1"/>
  <c r="I35" i="60"/>
  <c r="H59" i="36" s="1"/>
  <c r="J44" i="60"/>
  <c r="J40" i="60"/>
  <c r="J36" i="60"/>
  <c r="H45" i="60"/>
  <c r="H43" i="60"/>
  <c r="H41" i="60"/>
  <c r="G65" i="36" s="1"/>
  <c r="H39" i="60"/>
  <c r="G63" i="36" s="1"/>
  <c r="H37" i="60"/>
  <c r="G61" i="36" s="1"/>
  <c r="H35" i="60"/>
  <c r="G59" i="36" s="1"/>
  <c r="J43" i="60"/>
  <c r="J39" i="60"/>
  <c r="J35" i="60"/>
  <c r="I46" i="58"/>
  <c r="I44" i="58"/>
  <c r="I42" i="58"/>
  <c r="M55" i="36" s="1"/>
  <c r="I40" i="58"/>
  <c r="M53" i="36" s="1"/>
  <c r="I38" i="58"/>
  <c r="M51" i="36" s="1"/>
  <c r="I36" i="58"/>
  <c r="M49" i="36" s="1"/>
  <c r="J46" i="58"/>
  <c r="J42" i="58"/>
  <c r="J38" i="58"/>
  <c r="H46" i="58"/>
  <c r="H44" i="58"/>
  <c r="H42" i="58"/>
  <c r="L55" i="36" s="1"/>
  <c r="H40" i="58"/>
  <c r="H38" i="58"/>
  <c r="L51" i="36" s="1"/>
  <c r="H36" i="58"/>
  <c r="L49" i="36" s="1"/>
  <c r="J45" i="58"/>
  <c r="J41" i="58"/>
  <c r="J37" i="58"/>
  <c r="I45" i="58"/>
  <c r="I43" i="58"/>
  <c r="I41" i="58"/>
  <c r="M54" i="36" s="1"/>
  <c r="I39" i="58"/>
  <c r="M52" i="36" s="1"/>
  <c r="I37" i="58"/>
  <c r="M50" i="36" s="1"/>
  <c r="I35" i="58"/>
  <c r="M48" i="36" s="1"/>
  <c r="J44" i="58"/>
  <c r="J40" i="58"/>
  <c r="J36" i="58"/>
  <c r="H45" i="58"/>
  <c r="H43" i="58"/>
  <c r="H41" i="58"/>
  <c r="L54" i="36" s="1"/>
  <c r="H39" i="58"/>
  <c r="L52" i="36" s="1"/>
  <c r="H37" i="58"/>
  <c r="L50" i="36" s="1"/>
  <c r="H35" i="58"/>
  <c r="L48" i="36" s="1"/>
  <c r="J43" i="58"/>
  <c r="J39" i="58"/>
  <c r="J35" i="58"/>
  <c r="I46" i="59"/>
  <c r="I44" i="59"/>
  <c r="I42" i="59"/>
  <c r="C66" i="36" s="1"/>
  <c r="I40" i="59"/>
  <c r="C64" i="36" s="1"/>
  <c r="I38" i="59"/>
  <c r="C62" i="36" s="1"/>
  <c r="I36" i="59"/>
  <c r="C60" i="36" s="1"/>
  <c r="I43" i="59"/>
  <c r="I39" i="59"/>
  <c r="C63" i="36" s="1"/>
  <c r="I35" i="59"/>
  <c r="C59" i="36" s="1"/>
  <c r="H43" i="59"/>
  <c r="H41" i="59"/>
  <c r="B65" i="36" s="1"/>
  <c r="H39" i="59"/>
  <c r="B63" i="36" s="1"/>
  <c r="H37" i="59"/>
  <c r="B61" i="36" s="1"/>
  <c r="H46" i="59"/>
  <c r="H44" i="59"/>
  <c r="H42" i="59"/>
  <c r="B66" i="36" s="1"/>
  <c r="H40" i="59"/>
  <c r="B64" i="36" s="1"/>
  <c r="H38" i="59"/>
  <c r="B62" i="36" s="1"/>
  <c r="H36" i="59"/>
  <c r="B60" i="36" s="1"/>
  <c r="I45" i="59"/>
  <c r="I41" i="59"/>
  <c r="C65" i="36" s="1"/>
  <c r="I37" i="59"/>
  <c r="C61" i="36" s="1"/>
  <c r="H45" i="59"/>
  <c r="H35" i="59"/>
  <c r="B59" i="36" s="1"/>
  <c r="I46" i="57"/>
  <c r="I44" i="57"/>
  <c r="I42" i="57"/>
  <c r="H55" i="36" s="1"/>
  <c r="I40" i="57"/>
  <c r="H53" i="36" s="1"/>
  <c r="I38" i="57"/>
  <c r="H51" i="36" s="1"/>
  <c r="I36" i="57"/>
  <c r="H49" i="36" s="1"/>
  <c r="H46" i="57"/>
  <c r="H44" i="57"/>
  <c r="H42" i="57"/>
  <c r="G55" i="36" s="1"/>
  <c r="H40" i="57"/>
  <c r="H38" i="57"/>
  <c r="G51" i="36" s="1"/>
  <c r="H36" i="57"/>
  <c r="G49" i="36" s="1"/>
  <c r="I45" i="57"/>
  <c r="I43" i="57"/>
  <c r="I41" i="57"/>
  <c r="H54" i="36" s="1"/>
  <c r="I39" i="57"/>
  <c r="H52" i="36" s="1"/>
  <c r="I37" i="57"/>
  <c r="H50" i="36" s="1"/>
  <c r="I35" i="57"/>
  <c r="H48" i="36" s="1"/>
  <c r="H45" i="57"/>
  <c r="H43" i="57"/>
  <c r="H41" i="57"/>
  <c r="G54" i="36" s="1"/>
  <c r="H39" i="57"/>
  <c r="G52" i="36" s="1"/>
  <c r="H37" i="57"/>
  <c r="G50" i="36" s="1"/>
  <c r="H35" i="57"/>
  <c r="G48" i="36" s="1"/>
  <c r="I46" i="56"/>
  <c r="I44" i="56"/>
  <c r="I42" i="56"/>
  <c r="C55" i="36" s="1"/>
  <c r="I40" i="56"/>
  <c r="C53" i="36" s="1"/>
  <c r="I38" i="56"/>
  <c r="C51" i="36" s="1"/>
  <c r="I36" i="56"/>
  <c r="C49" i="36" s="1"/>
  <c r="H46" i="56"/>
  <c r="H44" i="56"/>
  <c r="H42" i="56"/>
  <c r="B55" i="36" s="1"/>
  <c r="H40" i="56"/>
  <c r="B53" i="36" s="1"/>
  <c r="H38" i="56"/>
  <c r="B51" i="36" s="1"/>
  <c r="H36" i="56"/>
  <c r="B49" i="36" s="1"/>
  <c r="I45" i="56"/>
  <c r="I43" i="56"/>
  <c r="I41" i="56"/>
  <c r="C54" i="36" s="1"/>
  <c r="I39" i="56"/>
  <c r="C52" i="36" s="1"/>
  <c r="I37" i="56"/>
  <c r="C50" i="36" s="1"/>
  <c r="I35" i="56"/>
  <c r="C48" i="36" s="1"/>
  <c r="H45" i="56"/>
  <c r="H43" i="56"/>
  <c r="H41" i="56"/>
  <c r="B54" i="36" s="1"/>
  <c r="H39" i="56"/>
  <c r="B52" i="36" s="1"/>
  <c r="H37" i="56"/>
  <c r="B50" i="36" s="1"/>
  <c r="H35" i="56"/>
  <c r="B48" i="36" s="1"/>
  <c r="J46" i="55"/>
  <c r="J45" i="55"/>
  <c r="J44" i="55"/>
  <c r="J43" i="55"/>
  <c r="J42" i="55"/>
  <c r="J41" i="55"/>
  <c r="J40" i="55"/>
  <c r="J39" i="55"/>
  <c r="J38" i="55"/>
  <c r="J37" i="55"/>
  <c r="J36" i="55"/>
  <c r="J35" i="55"/>
  <c r="I46" i="55"/>
  <c r="I45" i="55"/>
  <c r="I44" i="55"/>
  <c r="I43" i="55"/>
  <c r="I42" i="55"/>
  <c r="M44" i="36" s="1"/>
  <c r="I41" i="55"/>
  <c r="M43" i="36" s="1"/>
  <c r="I40" i="55"/>
  <c r="M42" i="36" s="1"/>
  <c r="I39" i="55"/>
  <c r="M41" i="36" s="1"/>
  <c r="I38" i="55"/>
  <c r="M40" i="36" s="1"/>
  <c r="I37" i="55"/>
  <c r="M39" i="36" s="1"/>
  <c r="I36" i="55"/>
  <c r="M38" i="36" s="1"/>
  <c r="I35" i="55"/>
  <c r="M37" i="36" s="1"/>
  <c r="H46" i="55"/>
  <c r="H45" i="55"/>
  <c r="H44" i="55"/>
  <c r="H43" i="55"/>
  <c r="H42" i="55"/>
  <c r="L44" i="36" s="1"/>
  <c r="H41" i="55"/>
  <c r="L43" i="36" s="1"/>
  <c r="H40" i="55"/>
  <c r="L42" i="36" s="1"/>
  <c r="H39" i="55"/>
  <c r="L41" i="36" s="1"/>
  <c r="H38" i="55"/>
  <c r="L40" i="36" s="1"/>
  <c r="H37" i="55"/>
  <c r="L39" i="36" s="1"/>
  <c r="H36" i="55"/>
  <c r="L38" i="36" s="1"/>
  <c r="H35" i="55"/>
  <c r="J35" i="61"/>
  <c r="J38" i="61"/>
  <c r="L35" i="61"/>
  <c r="L36" i="61"/>
  <c r="L37" i="61"/>
  <c r="L38" i="61"/>
  <c r="J39" i="61"/>
  <c r="J40" i="61"/>
  <c r="J41" i="61"/>
  <c r="J42" i="61"/>
  <c r="J43" i="61"/>
  <c r="J44" i="61"/>
  <c r="J45" i="61"/>
  <c r="J46" i="61"/>
  <c r="J36" i="61"/>
  <c r="L39" i="61"/>
  <c r="L40" i="61"/>
  <c r="L41" i="61"/>
  <c r="L42" i="61"/>
  <c r="L43" i="61"/>
  <c r="L45" i="61"/>
  <c r="J37" i="61"/>
  <c r="L59" i="36"/>
  <c r="G64" i="36"/>
  <c r="L40" i="60"/>
  <c r="L41" i="60"/>
  <c r="L42" i="60"/>
  <c r="L44" i="60"/>
  <c r="L35" i="60"/>
  <c r="L37" i="60"/>
  <c r="L36" i="59"/>
  <c r="L37" i="59"/>
  <c r="L39" i="59"/>
  <c r="L40" i="59"/>
  <c r="L41" i="59"/>
  <c r="L43" i="59"/>
  <c r="L44" i="59"/>
  <c r="L36" i="58"/>
  <c r="L37" i="58"/>
  <c r="L38" i="58"/>
  <c r="L42" i="58"/>
  <c r="L43" i="58"/>
  <c r="L53" i="36"/>
  <c r="L36" i="57"/>
  <c r="L37" i="57"/>
  <c r="L35" i="57"/>
  <c r="L40" i="57"/>
  <c r="L41" i="57"/>
  <c r="L43" i="57"/>
  <c r="L45" i="57"/>
  <c r="L46" i="57"/>
  <c r="G53" i="36"/>
  <c r="L38" i="57"/>
  <c r="L38" i="56"/>
  <c r="L41" i="56"/>
  <c r="H35" i="54"/>
  <c r="G37" i="36" s="1"/>
  <c r="Q4" i="46"/>
  <c r="Q5" i="46"/>
  <c r="Q6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34" i="46"/>
  <c r="Q3" i="46"/>
  <c r="P4" i="46"/>
  <c r="P5" i="46"/>
  <c r="P6" i="46"/>
  <c r="P7" i="46"/>
  <c r="P8" i="46"/>
  <c r="P9" i="46"/>
  <c r="P10" i="46"/>
  <c r="P11" i="46"/>
  <c r="P12" i="46"/>
  <c r="P13" i="46"/>
  <c r="P14" i="46"/>
  <c r="P15" i="46"/>
  <c r="P16" i="46"/>
  <c r="P17" i="46"/>
  <c r="P18" i="46"/>
  <c r="P19" i="46"/>
  <c r="P20" i="46"/>
  <c r="P21" i="46"/>
  <c r="P22" i="46"/>
  <c r="P23" i="46"/>
  <c r="P24" i="46"/>
  <c r="P25" i="46"/>
  <c r="P26" i="46"/>
  <c r="P27" i="46"/>
  <c r="P28" i="46"/>
  <c r="P29" i="46"/>
  <c r="P30" i="46"/>
  <c r="P31" i="46"/>
  <c r="P32" i="46"/>
  <c r="P33" i="46"/>
  <c r="P34" i="46"/>
  <c r="P3" i="46"/>
  <c r="T34" i="46"/>
  <c r="R34" i="46"/>
  <c r="T33" i="46"/>
  <c r="R33" i="46"/>
  <c r="T32" i="46"/>
  <c r="R32" i="46"/>
  <c r="T31" i="46"/>
  <c r="R31" i="46"/>
  <c r="T30" i="46"/>
  <c r="R30" i="46"/>
  <c r="T29" i="46"/>
  <c r="R29" i="46"/>
  <c r="T28" i="46"/>
  <c r="R28" i="46"/>
  <c r="T27" i="46"/>
  <c r="R27" i="46"/>
  <c r="T26" i="46"/>
  <c r="R26" i="46"/>
  <c r="T25" i="46"/>
  <c r="R25" i="46"/>
  <c r="T24" i="46"/>
  <c r="R24" i="46"/>
  <c r="T23" i="46"/>
  <c r="R23" i="46"/>
  <c r="T22" i="46"/>
  <c r="R22" i="46"/>
  <c r="T21" i="46"/>
  <c r="R21" i="46"/>
  <c r="T20" i="46"/>
  <c r="R20" i="46"/>
  <c r="T19" i="46"/>
  <c r="R19" i="46"/>
  <c r="T18" i="46"/>
  <c r="R18" i="46"/>
  <c r="T17" i="46"/>
  <c r="R17" i="46"/>
  <c r="T16" i="46"/>
  <c r="R16" i="46"/>
  <c r="T15" i="46"/>
  <c r="R15" i="46"/>
  <c r="T14" i="46"/>
  <c r="R14" i="46"/>
  <c r="T13" i="46"/>
  <c r="R13" i="46"/>
  <c r="T12" i="46"/>
  <c r="R12" i="46"/>
  <c r="T11" i="46"/>
  <c r="R11" i="46"/>
  <c r="T10" i="46"/>
  <c r="R10" i="46"/>
  <c r="T9" i="46"/>
  <c r="R9" i="46"/>
  <c r="T8" i="46"/>
  <c r="R8" i="46"/>
  <c r="T7" i="46"/>
  <c r="R7" i="46"/>
  <c r="T6" i="46"/>
  <c r="R6" i="46"/>
  <c r="T5" i="46"/>
  <c r="R5" i="46"/>
  <c r="T4" i="46"/>
  <c r="R4" i="46"/>
  <c r="T3" i="46"/>
  <c r="R3" i="46"/>
  <c r="F1" i="36"/>
  <c r="M36" i="60" l="1"/>
  <c r="N36" i="60"/>
  <c r="M37" i="60"/>
  <c r="N37" i="60"/>
  <c r="N42" i="60"/>
  <c r="M42" i="60"/>
  <c r="M40" i="60"/>
  <c r="N40" i="60"/>
  <c r="N39" i="60"/>
  <c r="M39" i="60"/>
  <c r="L39" i="60"/>
  <c r="M38" i="60"/>
  <c r="N38" i="60"/>
  <c r="L36" i="60"/>
  <c r="N41" i="60"/>
  <c r="M41" i="60"/>
  <c r="N35" i="60"/>
  <c r="M35" i="60"/>
  <c r="N38" i="59"/>
  <c r="M38" i="59"/>
  <c r="N35" i="59"/>
  <c r="M35" i="59"/>
  <c r="N37" i="59"/>
  <c r="M37" i="59"/>
  <c r="L35" i="59"/>
  <c r="N39" i="59"/>
  <c r="M39" i="59"/>
  <c r="M41" i="59"/>
  <c r="N41" i="59"/>
  <c r="N42" i="59"/>
  <c r="M42" i="59"/>
  <c r="L42" i="59"/>
  <c r="L38" i="59"/>
  <c r="M40" i="59"/>
  <c r="N40" i="59"/>
  <c r="M36" i="59"/>
  <c r="N36" i="59"/>
  <c r="M35" i="56"/>
  <c r="N35" i="56"/>
  <c r="M38" i="56"/>
  <c r="N38" i="56"/>
  <c r="M39" i="56"/>
  <c r="N39" i="56"/>
  <c r="M36" i="56"/>
  <c r="N36" i="56"/>
  <c r="L36" i="56"/>
  <c r="N37" i="56"/>
  <c r="M37" i="56"/>
  <c r="M43" i="56"/>
  <c r="N43" i="56"/>
  <c r="M40" i="56"/>
  <c r="N40" i="56"/>
  <c r="L43" i="56"/>
  <c r="L39" i="56"/>
  <c r="L35" i="56"/>
  <c r="M42" i="56"/>
  <c r="N42" i="56"/>
  <c r="N41" i="56"/>
  <c r="M41" i="56"/>
  <c r="M44" i="56"/>
  <c r="N44" i="56"/>
  <c r="N39" i="58"/>
  <c r="M39" i="58"/>
  <c r="N35" i="58"/>
  <c r="M35" i="58"/>
  <c r="N38" i="58"/>
  <c r="M38" i="58"/>
  <c r="N43" i="58"/>
  <c r="M43" i="58"/>
  <c r="N37" i="58"/>
  <c r="M37" i="58"/>
  <c r="N40" i="58"/>
  <c r="M40" i="58"/>
  <c r="L40" i="58"/>
  <c r="L35" i="58"/>
  <c r="N42" i="58"/>
  <c r="M42" i="58"/>
  <c r="N36" i="58"/>
  <c r="M36" i="58"/>
  <c r="N41" i="58"/>
  <c r="M41" i="58"/>
  <c r="J35" i="46"/>
  <c r="N35" i="54"/>
  <c r="M35" i="54"/>
  <c r="L35" i="54"/>
  <c r="N46" i="56"/>
  <c r="M46" i="56"/>
  <c r="M45" i="56"/>
  <c r="N45" i="56"/>
  <c r="M45" i="58"/>
  <c r="N45" i="58"/>
  <c r="M46" i="58"/>
  <c r="N46" i="58"/>
  <c r="L46" i="58"/>
  <c r="N44" i="58"/>
  <c r="M44" i="58"/>
  <c r="N44" i="59"/>
  <c r="M44" i="59"/>
  <c r="M45" i="59"/>
  <c r="N45" i="59"/>
  <c r="M46" i="59"/>
  <c r="N46" i="59"/>
  <c r="N43" i="59"/>
  <c r="M43" i="59"/>
  <c r="N45" i="60"/>
  <c r="M45" i="60"/>
  <c r="M46" i="60"/>
  <c r="N46" i="60"/>
  <c r="L46" i="60"/>
  <c r="N44" i="60"/>
  <c r="M44" i="60"/>
  <c r="L45" i="60"/>
  <c r="N43" i="60"/>
  <c r="M43" i="60"/>
  <c r="M45" i="61"/>
  <c r="N45" i="61"/>
  <c r="N46" i="61"/>
  <c r="M46" i="61"/>
  <c r="N44" i="61"/>
  <c r="M44" i="61"/>
  <c r="N45" i="57"/>
  <c r="M45" i="57"/>
  <c r="N36" i="57"/>
  <c r="M36" i="57"/>
  <c r="N41" i="57"/>
  <c r="M41" i="57"/>
  <c r="N35" i="57"/>
  <c r="M35" i="57"/>
  <c r="N40" i="57"/>
  <c r="M40" i="57"/>
  <c r="N38" i="57"/>
  <c r="M38" i="57"/>
  <c r="N39" i="57"/>
  <c r="M39" i="57"/>
  <c r="N44" i="57"/>
  <c r="M44" i="57"/>
  <c r="N42" i="57"/>
  <c r="M42" i="57"/>
  <c r="N43" i="57"/>
  <c r="M43" i="57"/>
  <c r="N37" i="57"/>
  <c r="M37" i="57"/>
  <c r="N46" i="57"/>
  <c r="M46" i="57"/>
  <c r="N38" i="54"/>
  <c r="L38" i="54"/>
  <c r="M38" i="54"/>
  <c r="M41" i="54"/>
  <c r="N41" i="54"/>
  <c r="L41" i="54"/>
  <c r="L43" i="54"/>
  <c r="M43" i="54"/>
  <c r="N43" i="54"/>
  <c r="L39" i="54"/>
  <c r="M39" i="54"/>
  <c r="N39" i="54"/>
  <c r="N46" i="54"/>
  <c r="L46" i="54"/>
  <c r="M46" i="54"/>
  <c r="M45" i="54"/>
  <c r="N45" i="54"/>
  <c r="L45" i="54"/>
  <c r="N42" i="54"/>
  <c r="L42" i="54"/>
  <c r="M42" i="54"/>
  <c r="M37" i="54"/>
  <c r="N37" i="54"/>
  <c r="L37" i="54"/>
  <c r="L44" i="54"/>
  <c r="M44" i="54"/>
  <c r="N44" i="54"/>
  <c r="L40" i="54"/>
  <c r="M40" i="54"/>
  <c r="N40" i="54"/>
  <c r="L36" i="54"/>
  <c r="M36" i="54"/>
  <c r="N36" i="54"/>
  <c r="L42" i="55"/>
  <c r="N42" i="55"/>
  <c r="L36" i="55"/>
  <c r="N36" i="55"/>
  <c r="L40" i="55"/>
  <c r="N40" i="55"/>
  <c r="L44" i="55"/>
  <c r="N44" i="55"/>
  <c r="L37" i="55"/>
  <c r="N37" i="55"/>
  <c r="L41" i="55"/>
  <c r="N41" i="55"/>
  <c r="L45" i="55"/>
  <c r="N45" i="55"/>
  <c r="L38" i="55"/>
  <c r="N38" i="55"/>
  <c r="L46" i="55"/>
  <c r="N46" i="55"/>
  <c r="L35" i="55"/>
  <c r="N35" i="55"/>
  <c r="L39" i="55"/>
  <c r="N39" i="55"/>
  <c r="L43" i="55"/>
  <c r="N43" i="55"/>
  <c r="J36" i="46"/>
  <c r="L37" i="36"/>
  <c r="J46" i="46"/>
  <c r="I45" i="46"/>
  <c r="H44" i="46"/>
  <c r="J42" i="46"/>
  <c r="I41" i="46"/>
  <c r="H32" i="36" s="1"/>
  <c r="H40" i="46"/>
  <c r="G31" i="36" s="1"/>
  <c r="J38" i="46"/>
  <c r="I37" i="46"/>
  <c r="H28" i="36" s="1"/>
  <c r="J44" i="46"/>
  <c r="H42" i="46"/>
  <c r="G33" i="36" s="1"/>
  <c r="J40" i="46"/>
  <c r="H38" i="46"/>
  <c r="G29" i="36" s="1"/>
  <c r="I44" i="46"/>
  <c r="J41" i="46"/>
  <c r="H39" i="46"/>
  <c r="G30" i="36" s="1"/>
  <c r="I46" i="46"/>
  <c r="H45" i="46"/>
  <c r="J43" i="46"/>
  <c r="I42" i="46"/>
  <c r="H33" i="36" s="1"/>
  <c r="H41" i="46"/>
  <c r="G32" i="36" s="1"/>
  <c r="J39" i="46"/>
  <c r="I38" i="46"/>
  <c r="H29" i="36" s="1"/>
  <c r="H37" i="46"/>
  <c r="G28" i="36" s="1"/>
  <c r="H46" i="46"/>
  <c r="I43" i="46"/>
  <c r="I39" i="46"/>
  <c r="H30" i="36" s="1"/>
  <c r="J45" i="46"/>
  <c r="H43" i="46"/>
  <c r="I40" i="46"/>
  <c r="H31" i="36" s="1"/>
  <c r="J37" i="46"/>
  <c r="I36" i="46"/>
  <c r="H27" i="36" s="1"/>
  <c r="I35" i="46"/>
  <c r="H26" i="36" s="1"/>
  <c r="H36" i="46"/>
  <c r="G27" i="36" s="1"/>
  <c r="N66" i="36"/>
  <c r="N59" i="36"/>
  <c r="N65" i="36"/>
  <c r="N62" i="36"/>
  <c r="N64" i="36"/>
  <c r="N61" i="36"/>
  <c r="N63" i="36"/>
  <c r="N60" i="36"/>
  <c r="I61" i="36"/>
  <c r="I66" i="36"/>
  <c r="I62" i="36"/>
  <c r="I65" i="36"/>
  <c r="I64" i="36"/>
  <c r="I59" i="36"/>
  <c r="I60" i="36"/>
  <c r="I63" i="36"/>
  <c r="D63" i="36"/>
  <c r="D62" i="36"/>
  <c r="D66" i="36"/>
  <c r="D61" i="36"/>
  <c r="D64" i="36"/>
  <c r="D59" i="36"/>
  <c r="D65" i="36"/>
  <c r="D60" i="36"/>
  <c r="N54" i="36"/>
  <c r="N49" i="36"/>
  <c r="N50" i="36"/>
  <c r="N53" i="36"/>
  <c r="N48" i="36"/>
  <c r="N55" i="36"/>
  <c r="N52" i="36"/>
  <c r="N51" i="36"/>
  <c r="I52" i="36"/>
  <c r="I55" i="36"/>
  <c r="I54" i="36"/>
  <c r="I49" i="36"/>
  <c r="I51" i="36"/>
  <c r="I53" i="36"/>
  <c r="I48" i="36"/>
  <c r="I50" i="36"/>
  <c r="D52" i="36"/>
  <c r="D51" i="36"/>
  <c r="D55" i="36"/>
  <c r="D50" i="36"/>
  <c r="D54" i="36"/>
  <c r="D49" i="36"/>
  <c r="D53" i="36"/>
  <c r="D48" i="36"/>
  <c r="N43" i="36"/>
  <c r="N42" i="36"/>
  <c r="N38" i="36"/>
  <c r="N37" i="36"/>
  <c r="N39" i="36"/>
  <c r="N41" i="36"/>
  <c r="N44" i="36"/>
  <c r="N40" i="36"/>
  <c r="I42" i="36"/>
  <c r="I37" i="36"/>
  <c r="I38" i="36"/>
  <c r="I41" i="36"/>
  <c r="I44" i="36"/>
  <c r="I40" i="36"/>
  <c r="I43" i="36"/>
  <c r="I39" i="36"/>
  <c r="K36" i="46"/>
  <c r="K39" i="46"/>
  <c r="K46" i="46"/>
  <c r="K42" i="46"/>
  <c r="K38" i="46"/>
  <c r="H35" i="46"/>
  <c r="G26" i="36" s="1"/>
  <c r="K43" i="46"/>
  <c r="K45" i="46"/>
  <c r="K41" i="46"/>
  <c r="K37" i="46"/>
  <c r="K35" i="46"/>
  <c r="K44" i="46"/>
  <c r="K40" i="46"/>
  <c r="M35" i="46" l="1"/>
  <c r="O35" i="46"/>
  <c r="N35" i="46"/>
  <c r="O37" i="46"/>
  <c r="N37" i="46"/>
  <c r="M37" i="46"/>
  <c r="O40" i="46"/>
  <c r="N40" i="46"/>
  <c r="M40" i="46"/>
  <c r="O46" i="46"/>
  <c r="N46" i="46"/>
  <c r="M46" i="46"/>
  <c r="O44" i="46"/>
  <c r="N44" i="46"/>
  <c r="M44" i="46"/>
  <c r="O41" i="46"/>
  <c r="N41" i="46"/>
  <c r="M41" i="46"/>
  <c r="M43" i="46"/>
  <c r="O43" i="46"/>
  <c r="N43" i="46"/>
  <c r="O38" i="46"/>
  <c r="N38" i="46"/>
  <c r="M38" i="46"/>
  <c r="O45" i="46"/>
  <c r="N45" i="46"/>
  <c r="M45" i="46"/>
  <c r="O42" i="46"/>
  <c r="N42" i="46"/>
  <c r="M42" i="46"/>
  <c r="N39" i="46"/>
  <c r="M39" i="46"/>
  <c r="O39" i="46"/>
  <c r="O36" i="46"/>
  <c r="N36" i="46"/>
  <c r="M36" i="46"/>
  <c r="I28" i="36"/>
  <c r="I32" i="36"/>
  <c r="I27" i="36"/>
  <c r="I26" i="36"/>
  <c r="I31" i="36"/>
  <c r="I29" i="36"/>
  <c r="I33" i="36"/>
  <c r="I30" i="36"/>
  <c r="O28" i="1" l="1"/>
  <c r="R28" i="1" s="1"/>
  <c r="O29" i="1"/>
  <c r="R29" i="1" s="1"/>
  <c r="O30" i="1"/>
  <c r="R30" i="1" s="1"/>
  <c r="O31" i="1"/>
  <c r="R31" i="1" s="1"/>
  <c r="O32" i="1"/>
  <c r="O33" i="1"/>
  <c r="O34" i="1"/>
  <c r="O27" i="1"/>
  <c r="O20" i="1"/>
  <c r="R20" i="1" s="1"/>
  <c r="O21" i="1"/>
  <c r="R21" i="1" s="1"/>
  <c r="O22" i="1"/>
  <c r="R22" i="1" s="1"/>
  <c r="O23" i="1"/>
  <c r="R23" i="1" s="1"/>
  <c r="O24" i="1"/>
  <c r="R24" i="1" s="1"/>
  <c r="O25" i="1"/>
  <c r="O26" i="1"/>
  <c r="O19" i="1"/>
  <c r="O12" i="1"/>
  <c r="R12" i="1" s="1"/>
  <c r="O13" i="1"/>
  <c r="R13" i="1" s="1"/>
  <c r="O14" i="1"/>
  <c r="R14" i="1" s="1"/>
  <c r="O15" i="1"/>
  <c r="R15" i="1" s="1"/>
  <c r="O16" i="1"/>
  <c r="R16" i="1" s="1"/>
  <c r="O17" i="1"/>
  <c r="O18" i="1"/>
  <c r="O11" i="1"/>
  <c r="O4" i="1"/>
  <c r="R4" i="1" s="1"/>
  <c r="O5" i="1"/>
  <c r="R5" i="1" s="1"/>
  <c r="O6" i="1"/>
  <c r="R6" i="1" s="1"/>
  <c r="O7" i="1"/>
  <c r="R7" i="1" s="1"/>
  <c r="O9" i="1"/>
  <c r="R9" i="1" s="1"/>
  <c r="O10" i="1"/>
  <c r="R10" i="1" s="1"/>
  <c r="O3" i="1"/>
  <c r="R18" i="1" l="1"/>
  <c r="R17" i="1"/>
  <c r="S3" i="1"/>
  <c r="R3" i="1"/>
  <c r="Q3" i="1"/>
  <c r="Q11" i="1"/>
  <c r="R11" i="1"/>
  <c r="S11" i="1"/>
  <c r="S19" i="1"/>
  <c r="R19" i="1"/>
  <c r="Q19" i="1"/>
  <c r="R27" i="1"/>
  <c r="S27" i="1"/>
  <c r="Q27" i="1"/>
  <c r="M4" i="36" l="1"/>
  <c r="M9" i="36"/>
  <c r="M10" i="36"/>
  <c r="M5" i="36"/>
  <c r="M8" i="36"/>
  <c r="M6" i="36"/>
  <c r="M11" i="36"/>
  <c r="M7" i="36"/>
  <c r="L4" i="36"/>
  <c r="L9" i="36"/>
  <c r="L7" i="36"/>
  <c r="L11" i="36"/>
  <c r="L5" i="36"/>
  <c r="L8" i="36"/>
  <c r="L6" i="36"/>
  <c r="L10" i="36"/>
  <c r="R8" i="1" l="1"/>
  <c r="S24" i="1" l="1"/>
  <c r="Q24" i="1" s="1"/>
  <c r="P24" i="1" s="1"/>
  <c r="S17" i="1"/>
  <c r="Q17" i="1" s="1"/>
  <c r="P17" i="1" s="1"/>
  <c r="S18" i="1"/>
  <c r="Q18" i="1" s="1"/>
  <c r="P18" i="1" s="1"/>
  <c r="S12" i="1"/>
  <c r="Q12" i="1" s="1"/>
  <c r="S14" i="1"/>
  <c r="Q14" i="1" s="1"/>
  <c r="P14" i="1" s="1"/>
  <c r="S6" i="1"/>
  <c r="Q6" i="1" s="1"/>
  <c r="S15" i="1"/>
  <c r="Q15" i="1" s="1"/>
  <c r="S28" i="1"/>
  <c r="Q28" i="1" s="1"/>
  <c r="P28" i="1" s="1"/>
  <c r="S29" i="1"/>
  <c r="Q29" i="1" s="1"/>
  <c r="P29" i="1" s="1"/>
  <c r="S21" i="1"/>
  <c r="Q21" i="1" s="1"/>
  <c r="P21" i="1" s="1"/>
  <c r="S13" i="1"/>
  <c r="Q13" i="1" s="1"/>
  <c r="S30" i="1"/>
  <c r="Q30" i="1" s="1"/>
  <c r="P30" i="1" s="1"/>
  <c r="S8" i="1"/>
  <c r="Q8" i="1" s="1"/>
  <c r="S10" i="1"/>
  <c r="Q10" i="1" s="1"/>
  <c r="P10" i="1" s="1"/>
  <c r="S16" i="1"/>
  <c r="Q16" i="1" s="1"/>
  <c r="P16" i="1" s="1"/>
  <c r="S7" i="1"/>
  <c r="Q7" i="1" s="1"/>
  <c r="S23" i="1"/>
  <c r="Q23" i="1" s="1"/>
  <c r="P23" i="1" s="1"/>
  <c r="S4" i="1"/>
  <c r="Q4" i="1" s="1"/>
  <c r="S22" i="1"/>
  <c r="Q22" i="1" s="1"/>
  <c r="P22" i="1" s="1"/>
  <c r="S9" i="1"/>
  <c r="Q9" i="1" s="1"/>
  <c r="S31" i="1"/>
  <c r="Q31" i="1" s="1"/>
  <c r="P31" i="1" s="1"/>
  <c r="S20" i="1"/>
  <c r="Q20" i="1" s="1"/>
  <c r="S5" i="1"/>
  <c r="Q5" i="1" s="1"/>
  <c r="P15" i="1" l="1"/>
  <c r="P20" i="1"/>
  <c r="P13" i="1"/>
  <c r="P12" i="1"/>
  <c r="P9" i="1"/>
  <c r="P8" i="1"/>
  <c r="P5" i="1"/>
  <c r="P4" i="1"/>
  <c r="P11" i="1"/>
  <c r="P3" i="1"/>
  <c r="P27" i="1"/>
  <c r="P19" i="1"/>
  <c r="P6" i="1"/>
  <c r="P7" i="1"/>
  <c r="V41" i="1" l="1"/>
  <c r="V37" i="1"/>
  <c r="W41" i="1"/>
  <c r="W37" i="1"/>
  <c r="X41" i="1"/>
  <c r="X37" i="1"/>
  <c r="V40" i="1"/>
  <c r="X40" i="1"/>
  <c r="V39" i="1"/>
  <c r="V35" i="1"/>
  <c r="W39" i="1"/>
  <c r="W35" i="1"/>
  <c r="X39" i="1"/>
  <c r="X35" i="1"/>
  <c r="W40" i="1"/>
  <c r="W36" i="1"/>
  <c r="V42" i="1"/>
  <c r="V38" i="1"/>
  <c r="W42" i="1"/>
  <c r="W38" i="1"/>
  <c r="X42" i="1"/>
  <c r="X38" i="1"/>
  <c r="V36" i="1"/>
  <c r="X36" i="1"/>
</calcChain>
</file>

<file path=xl/sharedStrings.xml><?xml version="1.0" encoding="utf-8"?>
<sst xmlns="http://schemas.openxmlformats.org/spreadsheetml/2006/main" count="677" uniqueCount="117">
  <si>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</si>
  <si>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</si>
  <si>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</si>
  <si>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</si>
  <si>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</si>
  <si>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</si>
  <si>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</si>
  <si>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</si>
  <si>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</si>
  <si>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</si>
  <si>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</si>
  <si>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</si>
  <si>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</si>
  <si>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</si>
  <si>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</si>
  <si>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Herts</t>
  </si>
  <si>
    <t>Entry</t>
  </si>
  <si>
    <t>National</t>
  </si>
  <si>
    <t>Records</t>
  </si>
  <si>
    <t>800m</t>
  </si>
  <si>
    <t>Fill out 'Competitors' column using 'Entries' tab</t>
  </si>
  <si>
    <t>VLOOKUP</t>
  </si>
  <si>
    <t>Results</t>
  </si>
  <si>
    <t>1500m</t>
  </si>
  <si>
    <t>Time (0:00.0)</t>
  </si>
  <si>
    <t>200m</t>
  </si>
  <si>
    <t>3000m</t>
  </si>
  <si>
    <t>Distance (m.cm)</t>
  </si>
  <si>
    <t>Long Jump</t>
  </si>
  <si>
    <t>Triple Jump</t>
  </si>
  <si>
    <t>Steeplechase</t>
  </si>
  <si>
    <t>High Jump</t>
  </si>
  <si>
    <t>Pole Vault</t>
  </si>
  <si>
    <t>Shot Put</t>
  </si>
  <si>
    <t>Discus</t>
  </si>
  <si>
    <t>Javelin</t>
  </si>
  <si>
    <t>Hammer</t>
  </si>
  <si>
    <t>Height (m.cm)</t>
  </si>
  <si>
    <t>Distance</t>
  </si>
  <si>
    <t>Height</t>
  </si>
  <si>
    <t>Enter Entries Below in A3</t>
  </si>
  <si>
    <t>School</t>
  </si>
  <si>
    <t>400m Hurdles</t>
  </si>
  <si>
    <t>Time (0.0)</t>
  </si>
  <si>
    <t>300m</t>
  </si>
  <si>
    <t>Lane</t>
  </si>
  <si>
    <t>Athlete Lookuo</t>
  </si>
  <si>
    <t>Athlete lookup</t>
  </si>
  <si>
    <t>11th June 2022</t>
  </si>
  <si>
    <t>100ths</t>
  </si>
  <si>
    <t>Note any new records, specifying which record has been broken</t>
  </si>
  <si>
    <t xml:space="preserve">In Heat or Final fill in Competer Number and Times. Name ad School will poluate automatically and Finalists will be show if Heats </t>
  </si>
  <si>
    <t>Copy or Print Finalists for Marksman</t>
  </si>
  <si>
    <t>Use the Athlete Lookup to help solve queries</t>
  </si>
  <si>
    <t>If Heats are not run only the Final needs to be entered</t>
  </si>
  <si>
    <t>Time (0.00)</t>
  </si>
  <si>
    <t>400m</t>
  </si>
  <si>
    <t>Enter No. and Time from the top</t>
  </si>
  <si>
    <t>No</t>
  </si>
  <si>
    <t>Event</t>
  </si>
  <si>
    <t>Enter No. and Distance from the top in results card order</t>
  </si>
  <si>
    <t>Check Position for any with equal distance and overwrite position if necessary</t>
  </si>
  <si>
    <t>Bottom box will populate automatically</t>
  </si>
  <si>
    <t>Enter No. and Height from the top in results card order</t>
  </si>
  <si>
    <t>Check Position for any with equal height and overwrite position if necessary</t>
  </si>
  <si>
    <t>100m Hurdles</t>
  </si>
  <si>
    <t>Alina Cofie</t>
  </si>
  <si>
    <t xml:space="preserve">Aldenham School </t>
  </si>
  <si>
    <t>Scarlett Gammell</t>
  </si>
  <si>
    <t xml:space="preserve">St Clement Danes </t>
  </si>
  <si>
    <t>Izzy Holsborough</t>
  </si>
  <si>
    <t>Beaumont</t>
  </si>
  <si>
    <t>Blessing Sichali</t>
  </si>
  <si>
    <t>Freman College</t>
  </si>
  <si>
    <t>Lily  Norwood</t>
  </si>
  <si>
    <t>Sir John Lawes</t>
  </si>
  <si>
    <t>Annalyse Hasanally</t>
  </si>
  <si>
    <t>Herts and essex</t>
  </si>
  <si>
    <t>Serena Thomas</t>
  </si>
  <si>
    <t>Ava McLoughlin</t>
  </si>
  <si>
    <t>St. Joan of Arc</t>
  </si>
  <si>
    <t>Abbie Parker</t>
  </si>
  <si>
    <t>The Hemel Hempstead School</t>
  </si>
  <si>
    <t>Jessica Astill</t>
  </si>
  <si>
    <t>Priory</t>
  </si>
  <si>
    <t>Jemima Byers</t>
  </si>
  <si>
    <t>Berkhamsted</t>
  </si>
  <si>
    <t>Emily  Swain</t>
  </si>
  <si>
    <t>Jesse Dent</t>
  </si>
  <si>
    <t>Grange Academy</t>
  </si>
  <si>
    <t>Ella Hampstead</t>
  </si>
  <si>
    <t>St Albans High School for Girls</t>
  </si>
  <si>
    <t>Sarah McGrath</t>
  </si>
  <si>
    <t>Emma  Cresswell</t>
  </si>
  <si>
    <t>Parmiter's</t>
  </si>
  <si>
    <t>Lauren Collis</t>
  </si>
  <si>
    <t>Lily Tse</t>
  </si>
  <si>
    <t>Sandringham</t>
  </si>
  <si>
    <t>Sophia Latham</t>
  </si>
  <si>
    <t>St Clement Danes</t>
  </si>
  <si>
    <t>Antonia  Jubb</t>
  </si>
  <si>
    <t>St Columbas College</t>
  </si>
  <si>
    <t>Sophie Magson</t>
  </si>
  <si>
    <t>Bishop Stortford</t>
  </si>
  <si>
    <t>Rebecca  Wheeler-Henry</t>
  </si>
  <si>
    <t>Queens'</t>
  </si>
  <si>
    <t>Zari Annafi</t>
  </si>
  <si>
    <t>Freye Witheat</t>
  </si>
  <si>
    <t>Kitan Oluwole</t>
  </si>
  <si>
    <t>Olivia Lava</t>
  </si>
  <si>
    <t>Queenswood</t>
  </si>
  <si>
    <t>Kate Stell</t>
  </si>
  <si>
    <t xml:space="preserve">St Albans High School for Girls </t>
  </si>
  <si>
    <t>Katie  Webb</t>
  </si>
  <si>
    <t>Talia Turay</t>
  </si>
  <si>
    <t>lily Norwood</t>
  </si>
  <si>
    <t>U19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</si>
</sst>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2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7.5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339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</borders>
  <cellStyleXfs count="2">
    <xf numFmtId="0" fontId="0" fillId="0" borderId="0"/>
    <xf numFmtId="0" fontId="9" fillId="0" borderId="0"/>
  </cellStyleXfs>
  <cellXfs count="5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2" fillId="0" borderId="0" xfId="0" applyFont="1"/>
    <xf numFmtId="0" fontId="1" fillId="11" borderId="14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7" fontId="2" fillId="0" borderId="10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11" xfId="0" applyNumberFormat="1" applyFont="1" applyBorder="1" applyAlignment="1">
      <alignment horizontal="center" vertical="center"/>
    </xf>
    <xf numFmtId="47" fontId="2" fillId="0" borderId="27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1" fillId="8" borderId="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left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47" fontId="1" fillId="12" borderId="30" xfId="0" applyNumberFormat="1" applyFont="1" applyFill="1" applyBorder="1" applyAlignment="1">
      <alignment horizontal="center" vertical="center"/>
    </xf>
    <xf numFmtId="47" fontId="1" fillId="12" borderId="19" xfId="0" applyNumberFormat="1" applyFont="1" applyFill="1" applyBorder="1" applyAlignment="1">
      <alignment horizontal="center" vertical="center"/>
    </xf>
    <xf numFmtId="47" fontId="1" fillId="12" borderId="20" xfId="0" applyNumberFormat="1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7" fontId="2" fillId="0" borderId="31" xfId="0" applyNumberFormat="1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47" fontId="1" fillId="7" borderId="10" xfId="0" applyNumberFormat="1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27" xfId="0" applyFont="1" applyFill="1" applyBorder="1" applyAlignment="1">
      <alignment horizontal="center" vertical="center"/>
    </xf>
    <xf numFmtId="47" fontId="1" fillId="8" borderId="27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left" vertical="center"/>
    </xf>
    <xf numFmtId="0" fontId="10" fillId="10" borderId="12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2" fontId="1" fillId="7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/>
    <xf numFmtId="0" fontId="1" fillId="7" borderId="1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2" fontId="1" fillId="8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47" fontId="1" fillId="7" borderId="13" xfId="0" applyNumberFormat="1" applyFont="1" applyFill="1" applyBorder="1" applyAlignment="1">
      <alignment horizontal="center"/>
    </xf>
    <xf numFmtId="47" fontId="1" fillId="8" borderId="7" xfId="0" applyNumberFormat="1" applyFont="1" applyFill="1" applyBorder="1" applyAlignment="1">
      <alignment horizontal="center"/>
    </xf>
    <xf numFmtId="0" fontId="1" fillId="8" borderId="2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3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9" borderId="6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left"/>
    </xf>
    <xf numFmtId="2" fontId="1" fillId="7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2" fontId="1" fillId="11" borderId="4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center"/>
    </xf>
    <xf numFmtId="2" fontId="1" fillId="9" borderId="5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2" fontId="10" fillId="11" borderId="15" xfId="0" applyNumberFormat="1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 vertical="center"/>
    </xf>
    <xf numFmtId="0" fontId="2" fillId="9" borderId="5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47" fontId="1" fillId="0" borderId="7" xfId="0" applyNumberFormat="1" applyFont="1" applyFill="1" applyBorder="1" applyAlignment="1">
      <alignment horizontal="center"/>
    </xf>
    <xf numFmtId="47" fontId="1" fillId="0" borderId="5" xfId="0" applyNumberFormat="1" applyFont="1" applyFill="1" applyBorder="1" applyAlignment="1">
      <alignment horizontal="center"/>
    </xf>
    <xf numFmtId="47" fontId="1" fillId="0" borderId="13" xfId="0" applyNumberFormat="1" applyFont="1" applyFill="1" applyBorder="1" applyAlignment="1">
      <alignment horizontal="center"/>
    </xf>
    <xf numFmtId="47" fontId="1" fillId="9" borderId="5" xfId="0" applyNumberFormat="1" applyFont="1" applyFill="1" applyBorder="1" applyAlignment="1">
      <alignment horizontal="center"/>
    </xf>
    <xf numFmtId="2" fontId="1" fillId="12" borderId="30" xfId="0" applyNumberFormat="1" applyFont="1" applyFill="1" applyBorder="1" applyAlignment="1">
      <alignment horizontal="center" vertical="center"/>
    </xf>
    <xf numFmtId="2" fontId="1" fillId="12" borderId="19" xfId="0" applyNumberFormat="1" applyFont="1" applyFill="1" applyBorder="1" applyAlignment="1">
      <alignment horizontal="center" vertical="center"/>
    </xf>
    <xf numFmtId="2" fontId="1" fillId="12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12" borderId="57" xfId="0" applyFont="1" applyFill="1" applyBorder="1" applyAlignment="1">
      <alignment horizontal="center" vertical="center"/>
    </xf>
    <xf numFmtId="0" fontId="1" fillId="12" borderId="58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left" vertical="center"/>
    </xf>
    <xf numFmtId="0" fontId="1" fillId="9" borderId="31" xfId="0" applyFont="1" applyFill="1" applyBorder="1" applyAlignment="1">
      <alignment horizontal="center" vertical="center"/>
    </xf>
    <xf numFmtId="47" fontId="1" fillId="9" borderId="31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2" fillId="12" borderId="65" xfId="0" applyFont="1" applyFill="1" applyBorder="1" applyAlignment="1">
      <alignment horizontal="left" vertical="center"/>
    </xf>
    <xf numFmtId="0" fontId="2" fillId="12" borderId="66" xfId="0" applyFont="1" applyFill="1" applyBorder="1" applyAlignment="1">
      <alignment horizontal="left" vertical="center"/>
    </xf>
    <xf numFmtId="0" fontId="2" fillId="8" borderId="68" xfId="0" applyFont="1" applyFill="1" applyBorder="1" applyAlignment="1">
      <alignment vertical="center"/>
    </xf>
    <xf numFmtId="0" fontId="2" fillId="9" borderId="69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1" fillId="11" borderId="28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left"/>
    </xf>
    <xf numFmtId="0" fontId="1" fillId="9" borderId="43" xfId="0" applyFont="1" applyFill="1" applyBorder="1" applyAlignment="1">
      <alignment horizontal="left"/>
    </xf>
    <xf numFmtId="0" fontId="1" fillId="0" borderId="68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" fillId="7" borderId="30" xfId="0" applyFont="1" applyFill="1" applyBorder="1" applyAlignment="1">
      <alignment horizontal="left" vertical="center"/>
    </xf>
    <xf numFmtId="0" fontId="1" fillId="8" borderId="65" xfId="0" applyFont="1" applyFill="1" applyBorder="1" applyAlignment="1">
      <alignment horizontal="left" vertical="center"/>
    </xf>
    <xf numFmtId="0" fontId="1" fillId="9" borderId="66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9" borderId="19" xfId="0" applyFont="1" applyFill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1" fillId="8" borderId="68" xfId="0" applyFont="1" applyFill="1" applyBorder="1" applyAlignment="1">
      <alignment horizontal="left"/>
    </xf>
    <xf numFmtId="0" fontId="1" fillId="9" borderId="69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70" xfId="0" applyFont="1" applyFill="1" applyBorder="1" applyAlignment="1">
      <alignment horizontal="left"/>
    </xf>
    <xf numFmtId="0" fontId="1" fillId="9" borderId="55" xfId="0" applyFont="1" applyFill="1" applyBorder="1" applyAlignment="1">
      <alignment horizontal="left"/>
    </xf>
    <xf numFmtId="2" fontId="1" fillId="11" borderId="15" xfId="0" applyNumberFormat="1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1" fillId="0" borderId="55" xfId="1" applyFont="1" applyBorder="1" applyAlignment="1">
      <alignment vertical="center"/>
    </xf>
    <xf numFmtId="0" fontId="7" fillId="12" borderId="55" xfId="0" applyFont="1" applyFill="1" applyBorder="1" applyAlignment="1">
      <alignment horizontal="center" vertical="center"/>
    </xf>
    <xf numFmtId="0" fontId="19" fillId="12" borderId="55" xfId="0" applyFont="1" applyFill="1" applyBorder="1" applyAlignment="1">
      <alignment horizontal="center" vertical="center"/>
    </xf>
    <xf numFmtId="0" fontId="12" fillId="12" borderId="55" xfId="0" applyFont="1" applyFill="1" applyBorder="1" applyAlignment="1">
      <alignment horizontal="center" vertical="center"/>
    </xf>
    <xf numFmtId="0" fontId="1" fillId="12" borderId="72" xfId="0" applyFont="1" applyFill="1" applyBorder="1" applyAlignment="1">
      <alignment horizontal="center" vertical="center"/>
    </xf>
    <xf numFmtId="0" fontId="1" fillId="12" borderId="7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9" borderId="31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2" fontId="2" fillId="0" borderId="55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0" fontId="1" fillId="12" borderId="64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2" fontId="10" fillId="10" borderId="13" xfId="0" applyNumberFormat="1" applyFont="1" applyFill="1" applyBorder="1" applyAlignment="1" applyProtection="1">
      <alignment horizontal="center" vertical="center"/>
      <protection locked="0"/>
    </xf>
    <xf numFmtId="2" fontId="10" fillId="10" borderId="7" xfId="0" applyNumberFormat="1" applyFont="1" applyFill="1" applyBorder="1" applyAlignment="1" applyProtection="1">
      <alignment horizontal="center" vertical="center"/>
      <protection locked="0"/>
    </xf>
    <xf numFmtId="2" fontId="10" fillId="1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2" fontId="10" fillId="13" borderId="13" xfId="0" applyNumberFormat="1" applyFont="1" applyFill="1" applyBorder="1" applyAlignment="1" applyProtection="1">
      <alignment horizontal="center" vertical="center"/>
      <protection locked="0"/>
    </xf>
    <xf numFmtId="2" fontId="10" fillId="13" borderId="46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6" xfId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center" vertical="center"/>
      <protection locked="0"/>
    </xf>
    <xf numFmtId="0" fontId="2" fillId="12" borderId="27" xfId="0" applyFont="1" applyFill="1" applyBorder="1" applyAlignment="1" applyProtection="1">
      <alignment horizontal="center" vertical="center"/>
      <protection locked="0"/>
    </xf>
    <xf numFmtId="0" fontId="2" fillId="12" borderId="31" xfId="0" applyFont="1" applyFill="1" applyBorder="1" applyAlignment="1" applyProtection="1">
      <alignment horizontal="center" vertical="center"/>
      <protection locked="0"/>
    </xf>
    <xf numFmtId="0" fontId="1" fillId="12" borderId="24" xfId="0" applyFont="1" applyFill="1" applyBorder="1" applyAlignment="1" applyProtection="1">
      <alignment horizontal="center" vertical="center"/>
      <protection locked="0"/>
    </xf>
    <xf numFmtId="47" fontId="10" fillId="10" borderId="13" xfId="0" applyNumberFormat="1" applyFont="1" applyFill="1" applyBorder="1" applyAlignment="1" applyProtection="1">
      <alignment horizontal="center" vertical="center"/>
      <protection locked="0"/>
    </xf>
    <xf numFmtId="47" fontId="10" fillId="10" borderId="7" xfId="0" applyNumberFormat="1" applyFont="1" applyFill="1" applyBorder="1" applyAlignment="1" applyProtection="1">
      <alignment horizontal="center" vertical="center"/>
      <protection locked="0"/>
    </xf>
    <xf numFmtId="47" fontId="10" fillId="10" borderId="5" xfId="0" applyNumberFormat="1" applyFont="1" applyFill="1" applyBorder="1" applyAlignment="1" applyProtection="1">
      <alignment horizontal="center" vertical="center"/>
      <protection locked="0"/>
    </xf>
    <xf numFmtId="47" fontId="2" fillId="0" borderId="10" xfId="0" applyNumberFormat="1" applyFont="1" applyBorder="1" applyAlignment="1" applyProtection="1">
      <alignment horizontal="center" vertical="center"/>
      <protection locked="0"/>
    </xf>
    <xf numFmtId="47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5" xfId="1" applyFont="1" applyBorder="1" applyAlignment="1" applyProtection="1">
      <alignment horizontal="center" vertical="center"/>
      <protection locked="0"/>
    </xf>
    <xf numFmtId="47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55" xfId="0" applyNumberFormat="1" applyFont="1" applyBorder="1" applyAlignment="1" applyProtection="1">
      <alignment horizontal="center" vertical="center"/>
      <protection locked="0"/>
    </xf>
    <xf numFmtId="164" fontId="2" fillId="0" borderId="27" xfId="0" applyNumberFormat="1" applyFont="1" applyBorder="1" applyAlignment="1" applyProtection="1">
      <alignment horizontal="center" vertical="center"/>
      <protection locked="0"/>
    </xf>
    <xf numFmtId="164" fontId="2" fillId="0" borderId="7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7" xfId="0" applyFont="1" applyFill="1" applyBorder="1" applyAlignment="1" applyProtection="1">
      <alignment horizontal="center" vertical="center"/>
      <protection locked="0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protection locked="0"/>
    </xf>
    <xf numFmtId="164" fontId="1" fillId="7" borderId="13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8" borderId="13" xfId="0" applyNumberFormat="1" applyFont="1" applyFill="1" applyBorder="1" applyAlignment="1">
      <alignment horizontal="center"/>
    </xf>
    <xf numFmtId="164" fontId="1" fillId="9" borderId="6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3" borderId="53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7" fillId="14" borderId="14" xfId="0" applyFont="1" applyFill="1" applyBorder="1" applyAlignment="1">
      <alignment horizontal="center"/>
    </xf>
    <xf numFmtId="0" fontId="17" fillId="14" borderId="22" xfId="0" applyFont="1" applyFill="1" applyBorder="1" applyAlignment="1">
      <alignment horizontal="center"/>
    </xf>
    <xf numFmtId="0" fontId="17" fillId="14" borderId="61" xfId="0" applyFont="1" applyFill="1" applyBorder="1" applyAlignment="1">
      <alignment horizontal="center"/>
    </xf>
    <xf numFmtId="0" fontId="17" fillId="14" borderId="15" xfId="0" applyFont="1" applyFill="1" applyBorder="1" applyAlignment="1">
      <alignment horizontal="center"/>
    </xf>
    <xf numFmtId="0" fontId="17" fillId="14" borderId="53" xfId="0" applyFont="1" applyFill="1" applyBorder="1" applyAlignment="1">
      <alignment horizontal="center"/>
    </xf>
    <xf numFmtId="0" fontId="17" fillId="14" borderId="60" xfId="0" applyFont="1" applyFill="1" applyBorder="1" applyAlignment="1">
      <alignment horizontal="center"/>
    </xf>
    <xf numFmtId="0" fontId="17" fillId="14" borderId="5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3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 vertical="center"/>
    </xf>
    <xf numFmtId="0" fontId="1" fillId="12" borderId="5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37" xfId="0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3" fillId="14" borderId="33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34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 wrapText="1"/>
    </xf>
    <xf numFmtId="0" fontId="13" fillId="14" borderId="38" xfId="0" applyFont="1" applyFill="1" applyBorder="1" applyAlignment="1">
      <alignment horizontal="center" vertical="center" wrapText="1"/>
    </xf>
    <xf numFmtId="0" fontId="6" fillId="14" borderId="32" xfId="0" applyFont="1" applyFill="1" applyBorder="1" applyAlignment="1">
      <alignment horizontal="center" vertical="center" wrapText="1"/>
    </xf>
    <xf numFmtId="0" fontId="6" fillId="14" borderId="37" xfId="0" applyFont="1" applyFill="1" applyBorder="1" applyAlignment="1">
      <alignment horizontal="center" vertical="center" wrapText="1"/>
    </xf>
    <xf numFmtId="0" fontId="6" fillId="14" borderId="3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14" borderId="40" xfId="0" applyFont="1" applyFill="1" applyBorder="1" applyAlignment="1">
      <alignment horizontal="center" vertical="center" wrapText="1"/>
    </xf>
    <xf numFmtId="0" fontId="13" fillId="14" borderId="63" xfId="0" applyFont="1" applyFill="1" applyBorder="1" applyAlignment="1">
      <alignment horizontal="center" vertical="center" wrapText="1"/>
    </xf>
    <xf numFmtId="0" fontId="13" fillId="14" borderId="46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80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3"/>
  <sheetViews>
    <sheetView workbookViewId="0">
      <selection activeCell="A2" sqref="A2:B2"/>
    </sheetView>
  </sheetViews>
  <sheetFormatPr defaultColWidth="8.85546875" defaultRowHeight="11.25" x14ac:dyDescent="0.25"/>
  <cols>
    <col min="1" max="1" width="17.28515625" style="28" customWidth="1"/>
    <col min="2" max="2" width="7.140625" style="28" customWidth="1"/>
    <col min="3" max="3" width="25.42578125" style="28" customWidth="1"/>
    <col min="4" max="4" width="22.42578125" style="27" customWidth="1"/>
    <col min="5" max="5" width="13.42578125" style="28" customWidth="1"/>
    <col min="6" max="6" width="6.42578125" style="27" customWidth="1"/>
    <col min="7" max="7" width="7.140625" style="28" customWidth="1"/>
    <col min="8" max="8" width="6.140625" style="27" customWidth="1"/>
    <col min="9" max="9" width="14.85546875" style="8" customWidth="1"/>
    <col min="10" max="10" width="20.7109375" style="27" customWidth="1"/>
    <col min="11" max="11" width="9.140625" style="27" customWidth="1"/>
    <col min="12" max="12" width="2.7109375" style="27" customWidth="1"/>
    <col min="13" max="13" width="3.7109375" style="27" customWidth="1"/>
    <col min="14" max="14" width="20.7109375" style="27" customWidth="1"/>
    <col min="15" max="15" width="5.7109375" style="27" customWidth="1"/>
    <col min="16" max="16" width="2.7109375" style="27" customWidth="1"/>
    <col min="17" max="17" width="3.7109375" style="27" customWidth="1"/>
    <col min="18" max="18" width="20.7109375" style="27" customWidth="1"/>
    <col min="19" max="19" width="5.7109375" style="27" customWidth="1"/>
    <col min="20" max="20" width="2.7109375" style="27" customWidth="1"/>
    <col min="21" max="21" width="3.7109375" style="27" customWidth="1"/>
    <col min="22" max="22" width="20.7109375" style="27" customWidth="1"/>
    <col min="23" max="23" width="5.7109375" style="27" customWidth="1"/>
    <col min="24" max="16384" width="8.85546875" style="27"/>
  </cols>
  <sheetData>
    <row r="1" spans="1:11" ht="12" customHeight="1" thickBot="1" x14ac:dyDescent="0.3">
      <c r="A1" s="354" t="s">
        <v>116</v>
      </c>
      <c r="B1" s="355"/>
    </row>
    <row r="2" spans="1:11" customFormat="1" ht="12" customHeight="1" thickBot="1" x14ac:dyDescent="0.3">
      <c r="A2" s="352" t="s">
        <v>40</v>
      </c>
      <c r="B2" s="353"/>
    </row>
    <row r="3" spans="1:11" customFormat="1" ht="12" customHeight="1" x14ac:dyDescent="0.25">
      <c r="B3" t="s">
        <v>58</v>
      </c>
      <c r="C3" t="s">
        <v>1</v>
      </c>
      <c r="D3" t="s">
        <v>41</v>
      </c>
      <c r="E3" t="s">
        <v>59</v>
      </c>
      <c r="H3" t="s">
        <v>58</v>
      </c>
      <c r="I3" t="s">
        <v>1</v>
      </c>
      <c r="J3" t="s">
        <v>41</v>
      </c>
      <c r="K3" t="s">
        <v>59</v>
      </c>
    </row>
    <row r="4" spans="1:11" ht="12" customHeight="1" x14ac:dyDescent="0.25">
      <c r="A4" s="30"/>
      <c r="B4" s="30"/>
      <c r="C4" s="30"/>
      <c r="D4" s="26"/>
      <c r="E4" s="30"/>
      <c r="F4" s="26"/>
      <c r="H4" s="28"/>
      <c r="I4" s="28"/>
      <c r="K4" s="28"/>
    </row>
    <row r="5" spans="1:11" x14ac:dyDescent="0.25">
      <c r="E5" s="30"/>
      <c r="H5" s="28"/>
      <c r="I5" s="28"/>
      <c r="K5" s="28"/>
    </row>
    <row r="6" spans="1:11" x14ac:dyDescent="0.25">
      <c r="E6" s="30"/>
      <c r="H6" s="28"/>
      <c r="I6" s="28"/>
      <c r="K6" s="28"/>
    </row>
    <row r="7" spans="1:11" x14ac:dyDescent="0.25">
      <c r="E7" s="30"/>
      <c r="H7" s="28"/>
      <c r="I7" s="28"/>
      <c r="K7" s="28"/>
    </row>
    <row r="8" spans="1:11" x14ac:dyDescent="0.25">
      <c r="E8" s="30"/>
      <c r="H8" s="28"/>
      <c r="I8" s="28"/>
      <c r="K8" s="28"/>
    </row>
    <row r="9" spans="1:11" x14ac:dyDescent="0.25">
      <c r="E9" s="30"/>
      <c r="H9" s="28"/>
      <c r="I9" s="28"/>
      <c r="K9" s="28"/>
    </row>
    <row r="10" spans="1:11" x14ac:dyDescent="0.25">
      <c r="E10" s="30"/>
      <c r="H10" s="28"/>
      <c r="I10" s="28"/>
      <c r="K10" s="28"/>
    </row>
    <row r="11" spans="1:11" x14ac:dyDescent="0.25">
      <c r="E11" s="30"/>
      <c r="H11" s="28"/>
      <c r="I11" s="28"/>
      <c r="K11" s="28"/>
    </row>
    <row r="12" spans="1:11" x14ac:dyDescent="0.25">
      <c r="E12" s="30"/>
      <c r="H12" s="28"/>
      <c r="I12" s="28"/>
      <c r="K12" s="28"/>
    </row>
    <row r="13" spans="1:11" x14ac:dyDescent="0.25">
      <c r="H13" s="28"/>
      <c r="I13" s="28"/>
      <c r="K13" s="28"/>
    </row>
    <row r="14" spans="1:11" x14ac:dyDescent="0.25">
      <c r="H14" s="28"/>
      <c r="I14" s="28"/>
      <c r="K14" s="28"/>
    </row>
    <row r="15" spans="1:11" x14ac:dyDescent="0.25">
      <c r="H15" s="28"/>
      <c r="I15" s="28"/>
      <c r="K15" s="28"/>
    </row>
    <row r="16" spans="1:11" x14ac:dyDescent="0.25">
      <c r="H16" s="28"/>
      <c r="I16" s="28"/>
      <c r="K16" s="28"/>
    </row>
    <row r="17" spans="8:11" x14ac:dyDescent="0.25">
      <c r="H17" s="28"/>
      <c r="I17" s="28"/>
      <c r="K17" s="28"/>
    </row>
    <row r="18" spans="8:11" x14ac:dyDescent="0.25">
      <c r="H18" s="28"/>
      <c r="I18" s="28"/>
      <c r="K18" s="28"/>
    </row>
    <row r="19" spans="8:11" x14ac:dyDescent="0.25">
      <c r="H19" s="28"/>
      <c r="I19" s="28"/>
      <c r="K19" s="28"/>
    </row>
    <row r="20" spans="8:11" x14ac:dyDescent="0.25">
      <c r="H20" s="28"/>
      <c r="I20" s="28"/>
      <c r="K20" s="28"/>
    </row>
    <row r="21" spans="8:11" x14ac:dyDescent="0.25">
      <c r="H21" s="28"/>
      <c r="I21" s="28"/>
      <c r="K21" s="28"/>
    </row>
    <row r="22" spans="8:11" x14ac:dyDescent="0.25">
      <c r="H22" s="28"/>
      <c r="I22" s="28"/>
      <c r="K22" s="28"/>
    </row>
    <row r="23" spans="8:11" x14ac:dyDescent="0.25">
      <c r="H23" s="28"/>
      <c r="I23" s="28"/>
      <c r="K23" s="28"/>
    </row>
    <row r="24" spans="8:11" x14ac:dyDescent="0.25">
      <c r="H24" s="28"/>
      <c r="I24" s="28"/>
      <c r="K24" s="28"/>
    </row>
    <row r="25" spans="8:11" x14ac:dyDescent="0.25">
      <c r="H25" s="28"/>
      <c r="I25" s="28"/>
      <c r="K25" s="28"/>
    </row>
    <row r="26" spans="8:11" x14ac:dyDescent="0.25">
      <c r="H26" s="28"/>
      <c r="I26" s="28"/>
      <c r="K26" s="28"/>
    </row>
    <row r="27" spans="8:11" x14ac:dyDescent="0.25">
      <c r="H27" s="28"/>
      <c r="I27" s="28"/>
      <c r="K27" s="28"/>
    </row>
    <row r="28" spans="8:11" x14ac:dyDescent="0.25">
      <c r="H28" s="28"/>
      <c r="I28" s="28"/>
      <c r="K28" s="28"/>
    </row>
    <row r="29" spans="8:11" x14ac:dyDescent="0.25">
      <c r="H29" s="28"/>
      <c r="I29" s="28"/>
      <c r="K29" s="28"/>
    </row>
    <row r="30" spans="8:11" x14ac:dyDescent="0.25">
      <c r="H30" s="28"/>
      <c r="I30" s="28"/>
      <c r="K30" s="28"/>
    </row>
    <row r="31" spans="8:11" x14ac:dyDescent="0.25">
      <c r="H31" s="28"/>
      <c r="I31" s="28"/>
      <c r="K31" s="28"/>
    </row>
    <row r="32" spans="8:11" x14ac:dyDescent="0.25">
      <c r="H32" s="28"/>
      <c r="I32" s="28"/>
      <c r="K32" s="28"/>
    </row>
    <row r="33" spans="8:11" x14ac:dyDescent="0.25">
      <c r="H33" s="28"/>
      <c r="I33" s="28"/>
      <c r="K33" s="28"/>
    </row>
    <row r="34" spans="8:11" x14ac:dyDescent="0.25">
      <c r="H34" s="28"/>
      <c r="I34" s="28"/>
      <c r="K34" s="28"/>
    </row>
    <row r="35" spans="8:11" x14ac:dyDescent="0.25">
      <c r="H35" s="28"/>
      <c r="I35" s="28"/>
      <c r="K35" s="28"/>
    </row>
    <row r="36" spans="8:11" x14ac:dyDescent="0.25">
      <c r="H36" s="28"/>
      <c r="I36" s="28"/>
      <c r="K36" s="28"/>
    </row>
    <row r="37" spans="8:11" x14ac:dyDescent="0.25">
      <c r="H37" s="28"/>
      <c r="I37" s="28"/>
      <c r="K37" s="28"/>
    </row>
    <row r="38" spans="8:11" x14ac:dyDescent="0.25">
      <c r="H38" s="28"/>
      <c r="I38" s="28"/>
      <c r="K38" s="28"/>
    </row>
    <row r="39" spans="8:11" x14ac:dyDescent="0.25">
      <c r="H39" s="28"/>
      <c r="I39" s="28"/>
      <c r="K39" s="28"/>
    </row>
    <row r="40" spans="8:11" x14ac:dyDescent="0.25">
      <c r="H40" s="28"/>
      <c r="I40" s="28"/>
      <c r="K40" s="28"/>
    </row>
    <row r="41" spans="8:11" x14ac:dyDescent="0.25">
      <c r="H41" s="28"/>
      <c r="I41" s="28"/>
      <c r="K41" s="28"/>
    </row>
    <row r="42" spans="8:11" x14ac:dyDescent="0.25">
      <c r="H42" s="28"/>
      <c r="I42" s="28"/>
      <c r="K42" s="28"/>
    </row>
    <row r="43" spans="8:11" x14ac:dyDescent="0.25">
      <c r="H43" s="28"/>
      <c r="I43" s="28"/>
      <c r="K43" s="28"/>
    </row>
    <row r="44" spans="8:11" x14ac:dyDescent="0.25">
      <c r="H44" s="28"/>
      <c r="I44" s="28"/>
      <c r="K44" s="28"/>
    </row>
    <row r="45" spans="8:11" x14ac:dyDescent="0.25">
      <c r="H45" s="28"/>
      <c r="I45" s="28"/>
      <c r="K45" s="28"/>
    </row>
    <row r="46" spans="8:11" x14ac:dyDescent="0.25">
      <c r="H46" s="28"/>
      <c r="I46" s="28"/>
      <c r="K46" s="28"/>
    </row>
    <row r="47" spans="8:11" x14ac:dyDescent="0.25">
      <c r="H47" s="28"/>
      <c r="I47" s="28"/>
      <c r="K47" s="28"/>
    </row>
    <row r="48" spans="8:11" x14ac:dyDescent="0.25">
      <c r="H48" s="28"/>
      <c r="I48" s="28"/>
      <c r="K48" s="28"/>
    </row>
    <row r="49" spans="8:11" x14ac:dyDescent="0.25">
      <c r="H49" s="28"/>
      <c r="I49" s="28"/>
      <c r="K49" s="28"/>
    </row>
    <row r="50" spans="8:11" x14ac:dyDescent="0.25">
      <c r="H50" s="28"/>
      <c r="I50" s="28"/>
      <c r="K50" s="28"/>
    </row>
    <row r="51" spans="8:11" x14ac:dyDescent="0.25">
      <c r="H51" s="28"/>
      <c r="I51" s="28"/>
      <c r="K51" s="28"/>
    </row>
    <row r="52" spans="8:11" x14ac:dyDescent="0.25">
      <c r="H52" s="28"/>
      <c r="I52" s="28"/>
      <c r="K52" s="28"/>
    </row>
    <row r="53" spans="8:11" x14ac:dyDescent="0.25">
      <c r="H53" s="28"/>
      <c r="I53" s="28"/>
      <c r="K53" s="28"/>
    </row>
    <row r="54" spans="8:11" x14ac:dyDescent="0.25">
      <c r="H54" s="28"/>
      <c r="I54" s="28"/>
      <c r="K54" s="28"/>
    </row>
    <row r="55" spans="8:11" x14ac:dyDescent="0.25">
      <c r="H55" s="28"/>
      <c r="I55" s="28"/>
      <c r="K55" s="28"/>
    </row>
    <row r="56" spans="8:11" x14ac:dyDescent="0.25">
      <c r="H56" s="28"/>
      <c r="I56" s="28"/>
      <c r="K56" s="28"/>
    </row>
    <row r="57" spans="8:11" x14ac:dyDescent="0.25">
      <c r="H57" s="28"/>
      <c r="I57" s="28"/>
      <c r="K57" s="28"/>
    </row>
    <row r="58" spans="8:11" x14ac:dyDescent="0.25">
      <c r="H58" s="28"/>
      <c r="I58" s="28"/>
      <c r="K58" s="28"/>
    </row>
    <row r="59" spans="8:11" x14ac:dyDescent="0.25">
      <c r="H59" s="28"/>
      <c r="I59" s="28"/>
      <c r="K59" s="28"/>
    </row>
    <row r="60" spans="8:11" x14ac:dyDescent="0.25">
      <c r="H60" s="28"/>
      <c r="I60" s="28"/>
      <c r="K60" s="28"/>
    </row>
    <row r="61" spans="8:11" x14ac:dyDescent="0.25">
      <c r="H61" s="28"/>
      <c r="I61" s="28"/>
      <c r="K61" s="28"/>
    </row>
    <row r="62" spans="8:11" x14ac:dyDescent="0.25">
      <c r="H62" s="28"/>
      <c r="I62" s="28"/>
      <c r="K62" s="28"/>
    </row>
    <row r="63" spans="8:11" x14ac:dyDescent="0.25">
      <c r="H63" s="28"/>
      <c r="I63" s="28"/>
      <c r="K63" s="28"/>
    </row>
    <row r="64" spans="8:11" x14ac:dyDescent="0.25">
      <c r="H64" s="28"/>
      <c r="I64" s="28"/>
      <c r="K64" s="28"/>
    </row>
    <row r="65" spans="8:11" x14ac:dyDescent="0.25">
      <c r="H65" s="28"/>
      <c r="I65" s="28"/>
      <c r="K65" s="28"/>
    </row>
    <row r="66" spans="8:11" x14ac:dyDescent="0.25">
      <c r="H66" s="28"/>
      <c r="I66" s="28"/>
      <c r="K66" s="28"/>
    </row>
    <row r="67" spans="8:11" x14ac:dyDescent="0.25">
      <c r="H67" s="28"/>
      <c r="I67" s="28"/>
      <c r="K67" s="28"/>
    </row>
    <row r="68" spans="8:11" x14ac:dyDescent="0.25">
      <c r="H68" s="28"/>
      <c r="I68" s="28"/>
      <c r="K68" s="28"/>
    </row>
    <row r="69" spans="8:11" x14ac:dyDescent="0.25">
      <c r="H69" s="28"/>
      <c r="I69" s="28"/>
      <c r="K69" s="28"/>
    </row>
    <row r="70" spans="8:11" x14ac:dyDescent="0.25">
      <c r="H70" s="28"/>
      <c r="I70" s="28"/>
      <c r="K70" s="28"/>
    </row>
    <row r="71" spans="8:11" x14ac:dyDescent="0.25">
      <c r="H71" s="28"/>
      <c r="I71" s="28"/>
      <c r="K71" s="28"/>
    </row>
    <row r="72" spans="8:11" x14ac:dyDescent="0.25">
      <c r="H72" s="28"/>
      <c r="I72" s="28"/>
      <c r="K72" s="28"/>
    </row>
    <row r="73" spans="8:11" x14ac:dyDescent="0.25">
      <c r="H73" s="28"/>
      <c r="I73" s="28"/>
      <c r="K73" s="28"/>
    </row>
  </sheetData>
  <sortState ref="J6:K33">
    <sortCondition ref="J6"/>
  </sortState>
  <mergeCells count="2">
    <mergeCell ref="A2:B2"/>
    <mergeCell ref="A1:B1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46"/>
  <sheetViews>
    <sheetView showZeros="0" topLeftCell="D1" workbookViewId="0">
      <selection activeCell="K3" sqref="K3:K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70" customWidth="1"/>
    <col min="3" max="3" width="6.7109375" style="270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270" customWidth="1"/>
    <col min="11" max="12" width="12.7109375" style="270" customWidth="1"/>
    <col min="13" max="13" width="6.7109375" style="190" customWidth="1"/>
    <col min="14" max="14" width="6.7109375" style="182" customWidth="1"/>
    <col min="15" max="15" width="6.7109375" style="183" customWidth="1"/>
    <col min="16" max="16" width="12.7109375" style="270" customWidth="1"/>
    <col min="17" max="17" width="8" style="270" hidden="1" customWidth="1"/>
    <col min="18" max="19" width="6.7109375" style="50" hidden="1" customWidth="1"/>
    <col min="20" max="20" width="10.42578125" style="270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270" customWidth="1"/>
    <col min="25" max="25" width="4.42578125" style="8" customWidth="1"/>
    <col min="26" max="26" width="5.7109375" style="8" customWidth="1"/>
    <col min="27" max="27" width="15.7109375" style="50" customWidth="1"/>
    <col min="28" max="28" width="14.85546875" style="270" customWidth="1"/>
    <col min="29" max="16384" width="9.140625" style="8"/>
  </cols>
  <sheetData>
    <row r="1" spans="1:28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ht="9.9499999999999993" customHeight="1" thickBot="1" x14ac:dyDescent="0.3">
      <c r="A2" s="364"/>
      <c r="B2" s="365"/>
      <c r="C2" s="366" t="s">
        <v>26</v>
      </c>
      <c r="D2" s="367"/>
      <c r="E2" s="45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24</v>
      </c>
      <c r="L2" s="77" t="s">
        <v>49</v>
      </c>
      <c r="M2" s="181" t="s">
        <v>15</v>
      </c>
      <c r="N2" s="171" t="s">
        <v>17</v>
      </c>
      <c r="O2" s="170" t="s">
        <v>16</v>
      </c>
      <c r="P2" s="78" t="s">
        <v>5</v>
      </c>
      <c r="Q2" s="473" t="s">
        <v>21</v>
      </c>
      <c r="R2" s="474"/>
      <c r="S2" s="474"/>
      <c r="T2" s="475"/>
      <c r="U2" s="374"/>
      <c r="V2" s="453" t="s">
        <v>12</v>
      </c>
      <c r="W2" s="454"/>
      <c r="X2" s="455"/>
      <c r="Y2" s="364"/>
      <c r="Z2" s="465" t="s">
        <v>13</v>
      </c>
      <c r="AA2" s="466"/>
      <c r="AB2" s="467"/>
    </row>
    <row r="3" spans="1:28" ht="9.9499999999999993" customHeight="1" thickBot="1" x14ac:dyDescent="0.3">
      <c r="A3" s="364"/>
      <c r="B3" s="365"/>
      <c r="C3" s="368"/>
      <c r="D3" s="369"/>
      <c r="E3" s="384" t="s">
        <v>7</v>
      </c>
      <c r="F3" s="385"/>
      <c r="G3" s="385"/>
      <c r="H3" s="46" t="str">
        <f t="shared" ref="H3" si="0">IFERROR(VLOOKUP($J3,$Z$2:$AC$34,2,0),"")</f>
        <v>Sophie Magson</v>
      </c>
      <c r="I3" s="221" t="str">
        <f t="shared" ref="I3" si="1">IFERROR(VLOOKUP($J3,$Z$2:$AC$34,3,0),"")</f>
        <v>Bishop Stortford</v>
      </c>
      <c r="J3" s="282">
        <v>768</v>
      </c>
      <c r="K3" s="322">
        <v>7.2700231481481479E-3</v>
      </c>
      <c r="L3" s="322"/>
      <c r="M3" s="172" t="str">
        <f>IF($K3&lt;$D$44,IF($K3&gt;0,"NEW","" )," ")</f>
        <v xml:space="preserve"> </v>
      </c>
      <c r="N3" s="173" t="str">
        <f>IF($K3&lt;$D$45,IF($K3&gt;0,"YES","" )," ")</f>
        <v xml:space="preserve"> </v>
      </c>
      <c r="O3" s="174" t="str">
        <f>IF($K3&lt;$D$46,IF($K3&gt;0,"YES","" )," ")</f>
        <v xml:space="preserve"> </v>
      </c>
      <c r="P3" s="197">
        <f t="shared" ref="P3:P34" si="2">IF(K3&gt;0,RANK(K3,$K$3:$K$34,1),"No Runner")</f>
        <v>1</v>
      </c>
      <c r="Q3" s="87">
        <f>K3</f>
        <v>7.2700231481481479E-3</v>
      </c>
      <c r="R3" s="85" t="str">
        <f t="shared" ref="R3:T34" si="3">H3</f>
        <v>Sophie Magson</v>
      </c>
      <c r="S3" s="85" t="str">
        <f t="shared" si="3"/>
        <v>Bishop Stortford</v>
      </c>
      <c r="T3" s="58">
        <f>J3</f>
        <v>768</v>
      </c>
      <c r="U3" s="365"/>
      <c r="V3" s="456"/>
      <c r="W3" s="457"/>
      <c r="X3" s="458"/>
      <c r="Y3" s="364"/>
      <c r="Z3" s="291">
        <v>433</v>
      </c>
      <c r="AA3" s="292" t="s">
        <v>96</v>
      </c>
      <c r="AB3" s="293" t="s">
        <v>97</v>
      </c>
    </row>
    <row r="4" spans="1:28" ht="9.9499999999999993" customHeight="1" x14ac:dyDescent="0.25">
      <c r="A4" s="364"/>
      <c r="B4" s="365"/>
      <c r="C4" s="368"/>
      <c r="D4" s="369"/>
      <c r="E4" s="387"/>
      <c r="F4" s="388"/>
      <c r="G4" s="388"/>
      <c r="H4" s="33" t="str">
        <f>IFERROR(VLOOKUP($J4,$Z$2:$AC$34,2,0),"")</f>
        <v>Lily Tse</v>
      </c>
      <c r="I4" s="20" t="str">
        <f>IFERROR(VLOOKUP($J4,$Z$2:$AC$34,3,0),"")</f>
        <v>Sandringham</v>
      </c>
      <c r="J4" s="284">
        <v>433</v>
      </c>
      <c r="K4" s="323">
        <v>7.6884259259259258E-3</v>
      </c>
      <c r="L4" s="323"/>
      <c r="M4" s="175" t="str">
        <f t="shared" ref="M4:M46" si="4">IF($K4&lt;$D$44,IF($K4&gt;0,"NEW","" )," ")</f>
        <v xml:space="preserve"> </v>
      </c>
      <c r="N4" s="176" t="str">
        <f t="shared" ref="N4:N46" si="5">IF($K4&lt;$D$45,IF($K4&gt;0,"YES","" )," ")</f>
        <v xml:space="preserve"> </v>
      </c>
      <c r="O4" s="177" t="str">
        <f t="shared" ref="O4:O46" si="6">IF($K4&lt;$D$46,IF($K4&gt;0,"YES","" )," ")</f>
        <v xml:space="preserve"> </v>
      </c>
      <c r="P4" s="198">
        <f t="shared" si="2"/>
        <v>2</v>
      </c>
      <c r="Q4" s="88">
        <f t="shared" ref="Q4:Q34" si="7">K4</f>
        <v>7.6884259259259258E-3</v>
      </c>
      <c r="R4" s="84" t="str">
        <f t="shared" si="3"/>
        <v>Lily Tse</v>
      </c>
      <c r="S4" s="84" t="str">
        <f t="shared" si="3"/>
        <v>Sandringham</v>
      </c>
      <c r="T4" s="63">
        <f t="shared" si="3"/>
        <v>433</v>
      </c>
      <c r="U4" s="365"/>
      <c r="V4" s="459" t="s">
        <v>20</v>
      </c>
      <c r="W4" s="460"/>
      <c r="X4" s="461"/>
      <c r="Y4" s="364"/>
      <c r="Z4" s="291">
        <v>566</v>
      </c>
      <c r="AA4" s="292" t="s">
        <v>100</v>
      </c>
      <c r="AB4" s="293" t="s">
        <v>101</v>
      </c>
    </row>
    <row r="5" spans="1:28" ht="9.9499999999999993" customHeight="1" x14ac:dyDescent="0.25">
      <c r="A5" s="364"/>
      <c r="B5" s="365"/>
      <c r="C5" s="368"/>
      <c r="D5" s="369"/>
      <c r="E5" s="387"/>
      <c r="F5" s="388"/>
      <c r="G5" s="388"/>
      <c r="H5" s="33" t="str">
        <f t="shared" ref="H5:H34" si="8">IFERROR(VLOOKUP($J5,$Z$2:$AC$34,2,0),"")</f>
        <v/>
      </c>
      <c r="I5" s="20" t="str">
        <f t="shared" ref="I5:I34" si="9">IFERROR(VLOOKUP($J5,$Z$2:$AC$34,3,0),"")</f>
        <v/>
      </c>
      <c r="J5" s="284"/>
      <c r="K5" s="323"/>
      <c r="L5" s="323"/>
      <c r="M5" s="175" t="str">
        <f t="shared" si="4"/>
        <v/>
      </c>
      <c r="N5" s="176" t="str">
        <f t="shared" si="5"/>
        <v/>
      </c>
      <c r="O5" s="177" t="str">
        <f t="shared" si="6"/>
        <v/>
      </c>
      <c r="P5" s="198" t="str">
        <f t="shared" si="2"/>
        <v>No Runner</v>
      </c>
      <c r="Q5" s="88">
        <f t="shared" si="7"/>
        <v>0</v>
      </c>
      <c r="R5" s="84" t="str">
        <f t="shared" si="3"/>
        <v/>
      </c>
      <c r="S5" s="84" t="str">
        <f t="shared" si="3"/>
        <v/>
      </c>
      <c r="T5" s="63">
        <f t="shared" si="3"/>
        <v>0</v>
      </c>
      <c r="U5" s="365"/>
      <c r="V5" s="462"/>
      <c r="W5" s="463"/>
      <c r="X5" s="464"/>
      <c r="Y5" s="364"/>
      <c r="Z5" s="291">
        <v>768</v>
      </c>
      <c r="AA5" s="292" t="s">
        <v>102</v>
      </c>
      <c r="AB5" s="293" t="s">
        <v>103</v>
      </c>
    </row>
    <row r="6" spans="1:28" ht="9.9499999999999993" customHeight="1" x14ac:dyDescent="0.25">
      <c r="A6" s="364"/>
      <c r="B6" s="365"/>
      <c r="C6" s="368"/>
      <c r="D6" s="369"/>
      <c r="E6" s="387"/>
      <c r="F6" s="388"/>
      <c r="G6" s="388"/>
      <c r="H6" s="33" t="str">
        <f t="shared" si="8"/>
        <v/>
      </c>
      <c r="I6" s="20" t="str">
        <f t="shared" si="9"/>
        <v/>
      </c>
      <c r="J6" s="284"/>
      <c r="K6" s="323"/>
      <c r="L6" s="323"/>
      <c r="M6" s="175" t="str">
        <f t="shared" si="4"/>
        <v/>
      </c>
      <c r="N6" s="176" t="str">
        <f t="shared" si="5"/>
        <v/>
      </c>
      <c r="O6" s="177" t="str">
        <f t="shared" si="6"/>
        <v/>
      </c>
      <c r="P6" s="198" t="str">
        <f t="shared" si="2"/>
        <v>No Runner</v>
      </c>
      <c r="Q6" s="88">
        <f t="shared" si="7"/>
        <v>0</v>
      </c>
      <c r="R6" s="84" t="str">
        <f t="shared" si="3"/>
        <v/>
      </c>
      <c r="S6" s="84" t="str">
        <f t="shared" si="3"/>
        <v/>
      </c>
      <c r="T6" s="63">
        <f t="shared" si="3"/>
        <v>0</v>
      </c>
      <c r="U6" s="365"/>
      <c r="V6" s="462"/>
      <c r="W6" s="463"/>
      <c r="X6" s="464"/>
      <c r="Y6" s="364"/>
      <c r="Z6" s="291"/>
      <c r="AA6" s="292"/>
      <c r="AB6" s="293"/>
    </row>
    <row r="7" spans="1:28" ht="9.9499999999999993" customHeight="1" x14ac:dyDescent="0.25">
      <c r="A7" s="364"/>
      <c r="B7" s="365"/>
      <c r="C7" s="368"/>
      <c r="D7" s="369"/>
      <c r="E7" s="387"/>
      <c r="F7" s="388"/>
      <c r="G7" s="388"/>
      <c r="H7" s="33" t="str">
        <f t="shared" si="8"/>
        <v/>
      </c>
      <c r="I7" s="20" t="str">
        <f t="shared" si="9"/>
        <v/>
      </c>
      <c r="J7" s="284"/>
      <c r="K7" s="323"/>
      <c r="L7" s="323"/>
      <c r="M7" s="175" t="str">
        <f t="shared" si="4"/>
        <v/>
      </c>
      <c r="N7" s="176" t="str">
        <f t="shared" si="5"/>
        <v/>
      </c>
      <c r="O7" s="177" t="str">
        <f t="shared" si="6"/>
        <v/>
      </c>
      <c r="P7" s="198" t="str">
        <f t="shared" si="2"/>
        <v>No Runner</v>
      </c>
      <c r="Q7" s="88">
        <f t="shared" si="7"/>
        <v>0</v>
      </c>
      <c r="R7" s="84" t="str">
        <f t="shared" si="3"/>
        <v/>
      </c>
      <c r="S7" s="84" t="str">
        <f t="shared" si="3"/>
        <v/>
      </c>
      <c r="T7" s="63">
        <f t="shared" si="3"/>
        <v>0</v>
      </c>
      <c r="U7" s="365"/>
      <c r="V7" s="459" t="s">
        <v>57</v>
      </c>
      <c r="W7" s="460"/>
      <c r="X7" s="461"/>
      <c r="Y7" s="364"/>
      <c r="Z7" s="291"/>
      <c r="AA7" s="292"/>
      <c r="AB7" s="293"/>
    </row>
    <row r="8" spans="1:28" ht="9.9499999999999993" customHeight="1" x14ac:dyDescent="0.25">
      <c r="A8" s="364"/>
      <c r="B8" s="365"/>
      <c r="C8" s="368"/>
      <c r="D8" s="369"/>
      <c r="E8" s="387"/>
      <c r="F8" s="388"/>
      <c r="G8" s="388"/>
      <c r="H8" s="33" t="str">
        <f t="shared" si="8"/>
        <v/>
      </c>
      <c r="I8" s="20" t="str">
        <f t="shared" si="9"/>
        <v/>
      </c>
      <c r="J8" s="284"/>
      <c r="K8" s="323"/>
      <c r="L8" s="323"/>
      <c r="M8" s="175" t="str">
        <f t="shared" si="4"/>
        <v/>
      </c>
      <c r="N8" s="176" t="str">
        <f t="shared" si="5"/>
        <v/>
      </c>
      <c r="O8" s="177" t="str">
        <f t="shared" si="6"/>
        <v/>
      </c>
      <c r="P8" s="198" t="str">
        <f t="shared" si="2"/>
        <v>No Runner</v>
      </c>
      <c r="Q8" s="88">
        <f t="shared" si="7"/>
        <v>0</v>
      </c>
      <c r="R8" s="84" t="str">
        <f t="shared" si="3"/>
        <v/>
      </c>
      <c r="S8" s="84" t="str">
        <f t="shared" si="3"/>
        <v/>
      </c>
      <c r="T8" s="63">
        <f t="shared" si="3"/>
        <v>0</v>
      </c>
      <c r="U8" s="365"/>
      <c r="V8" s="462"/>
      <c r="W8" s="463"/>
      <c r="X8" s="464"/>
      <c r="Y8" s="364"/>
      <c r="Z8" s="291"/>
      <c r="AA8" s="292"/>
      <c r="AB8" s="293"/>
    </row>
    <row r="9" spans="1:28" ht="9.9499999999999993" customHeight="1" x14ac:dyDescent="0.25">
      <c r="A9" s="364"/>
      <c r="B9" s="365"/>
      <c r="C9" s="368"/>
      <c r="D9" s="369"/>
      <c r="E9" s="387"/>
      <c r="F9" s="388"/>
      <c r="G9" s="388"/>
      <c r="H9" s="34" t="str">
        <f t="shared" si="8"/>
        <v/>
      </c>
      <c r="I9" s="21" t="str">
        <f t="shared" si="9"/>
        <v/>
      </c>
      <c r="J9" s="284"/>
      <c r="K9" s="323"/>
      <c r="L9" s="323"/>
      <c r="M9" s="175" t="str">
        <f t="shared" si="4"/>
        <v/>
      </c>
      <c r="N9" s="176" t="str">
        <f t="shared" si="5"/>
        <v/>
      </c>
      <c r="O9" s="177" t="str">
        <f t="shared" si="6"/>
        <v/>
      </c>
      <c r="P9" s="198" t="str">
        <f t="shared" si="2"/>
        <v>No Runner</v>
      </c>
      <c r="Q9" s="88">
        <f t="shared" si="7"/>
        <v>0</v>
      </c>
      <c r="R9" s="84" t="str">
        <f t="shared" si="3"/>
        <v/>
      </c>
      <c r="S9" s="84" t="str">
        <f t="shared" si="3"/>
        <v/>
      </c>
      <c r="T9" s="63">
        <f t="shared" si="3"/>
        <v>0</v>
      </c>
      <c r="U9" s="365"/>
      <c r="V9" s="462"/>
      <c r="W9" s="463"/>
      <c r="X9" s="464"/>
      <c r="Y9" s="364"/>
      <c r="Z9" s="291"/>
      <c r="AA9" s="292"/>
      <c r="AB9" s="293"/>
    </row>
    <row r="10" spans="1:28" ht="9.9499999999999993" customHeight="1" x14ac:dyDescent="0.25">
      <c r="A10" s="364"/>
      <c r="B10" s="365"/>
      <c r="C10" s="368"/>
      <c r="D10" s="369"/>
      <c r="E10" s="387"/>
      <c r="F10" s="388"/>
      <c r="G10" s="388"/>
      <c r="H10" s="33" t="str">
        <f t="shared" si="8"/>
        <v/>
      </c>
      <c r="I10" s="20" t="str">
        <f t="shared" si="9"/>
        <v/>
      </c>
      <c r="J10" s="284"/>
      <c r="K10" s="323"/>
      <c r="L10" s="323"/>
      <c r="M10" s="175" t="str">
        <f t="shared" si="4"/>
        <v/>
      </c>
      <c r="N10" s="176" t="str">
        <f t="shared" si="5"/>
        <v/>
      </c>
      <c r="O10" s="177" t="str">
        <f t="shared" si="6"/>
        <v/>
      </c>
      <c r="P10" s="198" t="str">
        <f t="shared" si="2"/>
        <v>No Runner</v>
      </c>
      <c r="Q10" s="88">
        <f t="shared" si="7"/>
        <v>0</v>
      </c>
      <c r="R10" s="84" t="str">
        <f t="shared" si="3"/>
        <v/>
      </c>
      <c r="S10" s="84" t="str">
        <f t="shared" si="3"/>
        <v/>
      </c>
      <c r="T10" s="63">
        <f t="shared" si="3"/>
        <v>0</v>
      </c>
      <c r="U10" s="365"/>
      <c r="V10" s="402"/>
      <c r="W10" s="403"/>
      <c r="X10" s="404"/>
      <c r="Y10" s="364"/>
      <c r="Z10" s="291"/>
      <c r="AA10" s="292"/>
      <c r="AB10" s="293"/>
    </row>
    <row r="11" spans="1:28" ht="9.9499999999999993" customHeight="1" x14ac:dyDescent="0.25">
      <c r="A11" s="364"/>
      <c r="B11" s="365"/>
      <c r="C11" s="368"/>
      <c r="D11" s="369"/>
      <c r="E11" s="387"/>
      <c r="F11" s="388"/>
      <c r="G11" s="388"/>
      <c r="H11" s="33" t="str">
        <f t="shared" si="8"/>
        <v/>
      </c>
      <c r="I11" s="20" t="str">
        <f t="shared" si="9"/>
        <v/>
      </c>
      <c r="J11" s="284"/>
      <c r="K11" s="323"/>
      <c r="L11" s="323"/>
      <c r="M11" s="175" t="str">
        <f t="shared" si="4"/>
        <v/>
      </c>
      <c r="N11" s="176" t="str">
        <f t="shared" si="5"/>
        <v/>
      </c>
      <c r="O11" s="177" t="str">
        <f t="shared" si="6"/>
        <v/>
      </c>
      <c r="P11" s="198" t="str">
        <f t="shared" si="2"/>
        <v>No Runner</v>
      </c>
      <c r="Q11" s="88">
        <f t="shared" si="7"/>
        <v>0</v>
      </c>
      <c r="R11" s="84" t="str">
        <f t="shared" si="3"/>
        <v/>
      </c>
      <c r="S11" s="84" t="str">
        <f t="shared" si="3"/>
        <v/>
      </c>
      <c r="T11" s="63">
        <f t="shared" si="3"/>
        <v>0</v>
      </c>
      <c r="U11" s="365"/>
      <c r="V11" s="396"/>
      <c r="W11" s="397"/>
      <c r="X11" s="398"/>
      <c r="Y11" s="364"/>
      <c r="Z11" s="291"/>
      <c r="AA11" s="292"/>
      <c r="AB11" s="293"/>
    </row>
    <row r="12" spans="1:28" ht="9.9499999999999993" customHeight="1" x14ac:dyDescent="0.25">
      <c r="A12" s="364"/>
      <c r="B12" s="365"/>
      <c r="C12" s="368"/>
      <c r="D12" s="369"/>
      <c r="E12" s="387"/>
      <c r="F12" s="388"/>
      <c r="G12" s="388"/>
      <c r="H12" s="33" t="str">
        <f t="shared" si="8"/>
        <v/>
      </c>
      <c r="I12" s="20" t="str">
        <f t="shared" si="9"/>
        <v/>
      </c>
      <c r="J12" s="284"/>
      <c r="K12" s="323"/>
      <c r="L12" s="323"/>
      <c r="M12" s="175" t="str">
        <f t="shared" si="4"/>
        <v/>
      </c>
      <c r="N12" s="176" t="str">
        <f t="shared" si="5"/>
        <v/>
      </c>
      <c r="O12" s="177" t="str">
        <f t="shared" si="6"/>
        <v/>
      </c>
      <c r="P12" s="198" t="str">
        <f t="shared" si="2"/>
        <v>No Runner</v>
      </c>
      <c r="Q12" s="88">
        <f t="shared" si="7"/>
        <v>0</v>
      </c>
      <c r="R12" s="84" t="str">
        <f t="shared" si="3"/>
        <v/>
      </c>
      <c r="S12" s="84" t="str">
        <f t="shared" si="3"/>
        <v/>
      </c>
      <c r="T12" s="63">
        <f t="shared" si="3"/>
        <v>0</v>
      </c>
      <c r="U12" s="365"/>
      <c r="V12" s="399"/>
      <c r="W12" s="400"/>
      <c r="X12" s="401"/>
      <c r="Y12" s="364"/>
      <c r="Z12" s="291"/>
      <c r="AA12" s="292"/>
      <c r="AB12" s="293"/>
    </row>
    <row r="13" spans="1:28" ht="9.9499999999999993" customHeight="1" x14ac:dyDescent="0.25">
      <c r="A13" s="364"/>
      <c r="B13" s="365"/>
      <c r="C13" s="368"/>
      <c r="D13" s="369"/>
      <c r="E13" s="387"/>
      <c r="F13" s="388"/>
      <c r="G13" s="388"/>
      <c r="H13" s="33" t="str">
        <f t="shared" si="8"/>
        <v/>
      </c>
      <c r="I13" s="20" t="str">
        <f t="shared" si="9"/>
        <v/>
      </c>
      <c r="J13" s="284"/>
      <c r="K13" s="323"/>
      <c r="L13" s="323"/>
      <c r="M13" s="175" t="str">
        <f t="shared" si="4"/>
        <v/>
      </c>
      <c r="N13" s="176" t="str">
        <f t="shared" si="5"/>
        <v/>
      </c>
      <c r="O13" s="177" t="str">
        <f t="shared" si="6"/>
        <v/>
      </c>
      <c r="P13" s="198" t="str">
        <f t="shared" si="2"/>
        <v>No Runner</v>
      </c>
      <c r="Q13" s="88">
        <f t="shared" si="7"/>
        <v>0</v>
      </c>
      <c r="R13" s="84" t="str">
        <f t="shared" si="3"/>
        <v/>
      </c>
      <c r="S13" s="84" t="str">
        <f t="shared" si="3"/>
        <v/>
      </c>
      <c r="T13" s="63">
        <f t="shared" si="3"/>
        <v>0</v>
      </c>
      <c r="U13" s="365"/>
      <c r="V13" s="402"/>
      <c r="W13" s="403"/>
      <c r="X13" s="404"/>
      <c r="Y13" s="364"/>
      <c r="Z13" s="291"/>
      <c r="AA13" s="292"/>
      <c r="AB13" s="293"/>
    </row>
    <row r="14" spans="1:28" ht="9.9499999999999993" customHeight="1" x14ac:dyDescent="0.25">
      <c r="A14" s="364"/>
      <c r="B14" s="365"/>
      <c r="C14" s="368"/>
      <c r="D14" s="369"/>
      <c r="E14" s="387"/>
      <c r="F14" s="388"/>
      <c r="G14" s="388"/>
      <c r="H14" s="33" t="str">
        <f t="shared" si="8"/>
        <v/>
      </c>
      <c r="I14" s="20" t="str">
        <f t="shared" si="9"/>
        <v/>
      </c>
      <c r="J14" s="284"/>
      <c r="K14" s="323"/>
      <c r="L14" s="323"/>
      <c r="M14" s="175" t="str">
        <f t="shared" si="4"/>
        <v/>
      </c>
      <c r="N14" s="176" t="str">
        <f t="shared" si="5"/>
        <v/>
      </c>
      <c r="O14" s="177" t="str">
        <f t="shared" si="6"/>
        <v/>
      </c>
      <c r="P14" s="198" t="str">
        <f t="shared" si="2"/>
        <v>No Runner</v>
      </c>
      <c r="Q14" s="88">
        <f t="shared" si="7"/>
        <v>0</v>
      </c>
      <c r="R14" s="84" t="str">
        <f t="shared" si="3"/>
        <v/>
      </c>
      <c r="S14" s="84" t="str">
        <f t="shared" si="3"/>
        <v/>
      </c>
      <c r="T14" s="63">
        <f t="shared" si="3"/>
        <v>0</v>
      </c>
      <c r="U14" s="365"/>
      <c r="V14" s="396"/>
      <c r="W14" s="397"/>
      <c r="X14" s="398"/>
      <c r="Y14" s="364"/>
      <c r="Z14" s="291"/>
      <c r="AA14" s="292"/>
      <c r="AB14" s="293"/>
    </row>
    <row r="15" spans="1:28" ht="9.9499999999999993" customHeight="1" x14ac:dyDescent="0.25">
      <c r="A15" s="364"/>
      <c r="B15" s="365"/>
      <c r="C15" s="368"/>
      <c r="D15" s="369"/>
      <c r="E15" s="387"/>
      <c r="F15" s="388"/>
      <c r="G15" s="388"/>
      <c r="H15" s="33" t="str">
        <f t="shared" si="8"/>
        <v/>
      </c>
      <c r="I15" s="20" t="str">
        <f t="shared" si="9"/>
        <v/>
      </c>
      <c r="J15" s="284"/>
      <c r="K15" s="323"/>
      <c r="L15" s="323"/>
      <c r="M15" s="175" t="str">
        <f t="shared" si="4"/>
        <v/>
      </c>
      <c r="N15" s="176" t="str">
        <f t="shared" si="5"/>
        <v/>
      </c>
      <c r="O15" s="177" t="str">
        <f t="shared" si="6"/>
        <v/>
      </c>
      <c r="P15" s="198" t="str">
        <f t="shared" si="2"/>
        <v>No Runner</v>
      </c>
      <c r="Q15" s="88">
        <f t="shared" si="7"/>
        <v>0</v>
      </c>
      <c r="R15" s="84" t="str">
        <f t="shared" si="3"/>
        <v/>
      </c>
      <c r="S15" s="84" t="str">
        <f t="shared" si="3"/>
        <v/>
      </c>
      <c r="T15" s="63">
        <f t="shared" si="3"/>
        <v>0</v>
      </c>
      <c r="U15" s="365"/>
      <c r="V15" s="399"/>
      <c r="W15" s="400"/>
      <c r="X15" s="401"/>
      <c r="Y15" s="364"/>
      <c r="Z15" s="291"/>
      <c r="AA15" s="292"/>
      <c r="AB15" s="293"/>
    </row>
    <row r="16" spans="1:28" ht="9.9499999999999993" customHeight="1" x14ac:dyDescent="0.25">
      <c r="A16" s="364"/>
      <c r="B16" s="365"/>
      <c r="C16" s="368"/>
      <c r="D16" s="369"/>
      <c r="E16" s="387"/>
      <c r="F16" s="388"/>
      <c r="G16" s="388"/>
      <c r="H16" s="35" t="str">
        <f t="shared" si="8"/>
        <v/>
      </c>
      <c r="I16" s="222" t="str">
        <f t="shared" si="9"/>
        <v/>
      </c>
      <c r="J16" s="284"/>
      <c r="K16" s="323"/>
      <c r="L16" s="323"/>
      <c r="M16" s="175" t="str">
        <f t="shared" si="4"/>
        <v/>
      </c>
      <c r="N16" s="176" t="str">
        <f t="shared" si="5"/>
        <v/>
      </c>
      <c r="O16" s="177" t="str">
        <f t="shared" si="6"/>
        <v/>
      </c>
      <c r="P16" s="198" t="str">
        <f t="shared" si="2"/>
        <v>No Runner</v>
      </c>
      <c r="Q16" s="88">
        <f t="shared" si="7"/>
        <v>0</v>
      </c>
      <c r="R16" s="84" t="str">
        <f t="shared" si="3"/>
        <v/>
      </c>
      <c r="S16" s="84" t="str">
        <f t="shared" si="3"/>
        <v/>
      </c>
      <c r="T16" s="63">
        <f t="shared" si="3"/>
        <v>0</v>
      </c>
      <c r="U16" s="365"/>
      <c r="V16" s="402"/>
      <c r="W16" s="403"/>
      <c r="X16" s="404"/>
      <c r="Y16" s="364"/>
      <c r="Z16" s="291"/>
      <c r="AA16" s="292"/>
      <c r="AB16" s="293"/>
    </row>
    <row r="17" spans="1:28" ht="9.9499999999999993" customHeight="1" x14ac:dyDescent="0.25">
      <c r="A17" s="364"/>
      <c r="B17" s="365"/>
      <c r="C17" s="368"/>
      <c r="D17" s="369"/>
      <c r="E17" s="387"/>
      <c r="F17" s="388"/>
      <c r="G17" s="388"/>
      <c r="H17" s="7" t="str">
        <f t="shared" si="8"/>
        <v/>
      </c>
      <c r="I17" s="10" t="str">
        <f t="shared" si="9"/>
        <v/>
      </c>
      <c r="J17" s="286"/>
      <c r="K17" s="323"/>
      <c r="L17" s="323"/>
      <c r="M17" s="175" t="str">
        <f t="shared" si="4"/>
        <v/>
      </c>
      <c r="N17" s="176" t="str">
        <f t="shared" si="5"/>
        <v/>
      </c>
      <c r="O17" s="177" t="str">
        <f t="shared" si="6"/>
        <v/>
      </c>
      <c r="P17" s="198" t="str">
        <f t="shared" si="2"/>
        <v>No Runner</v>
      </c>
      <c r="Q17" s="88">
        <f t="shared" si="7"/>
        <v>0</v>
      </c>
      <c r="R17" s="84" t="str">
        <f t="shared" si="3"/>
        <v/>
      </c>
      <c r="S17" s="84" t="str">
        <f t="shared" si="3"/>
        <v/>
      </c>
      <c r="T17" s="63">
        <f t="shared" si="3"/>
        <v>0</v>
      </c>
      <c r="U17" s="365"/>
      <c r="V17" s="396"/>
      <c r="W17" s="397"/>
      <c r="X17" s="398"/>
      <c r="Y17" s="364"/>
      <c r="Z17" s="291"/>
      <c r="AA17" s="292"/>
      <c r="AB17" s="293"/>
    </row>
    <row r="18" spans="1:28" ht="9.9499999999999993" customHeight="1" x14ac:dyDescent="0.25">
      <c r="A18" s="364"/>
      <c r="B18" s="365"/>
      <c r="C18" s="368"/>
      <c r="D18" s="369"/>
      <c r="E18" s="387"/>
      <c r="F18" s="388"/>
      <c r="G18" s="388"/>
      <c r="H18" s="7" t="str">
        <f t="shared" si="8"/>
        <v/>
      </c>
      <c r="I18" s="10" t="str">
        <f t="shared" si="9"/>
        <v/>
      </c>
      <c r="J18" s="286"/>
      <c r="K18" s="323"/>
      <c r="L18" s="323"/>
      <c r="M18" s="175" t="str">
        <f t="shared" si="4"/>
        <v/>
      </c>
      <c r="N18" s="176" t="str">
        <f t="shared" si="5"/>
        <v/>
      </c>
      <c r="O18" s="177" t="str">
        <f t="shared" si="6"/>
        <v/>
      </c>
      <c r="P18" s="198" t="str">
        <f t="shared" si="2"/>
        <v>No Runner</v>
      </c>
      <c r="Q18" s="88">
        <f t="shared" si="7"/>
        <v>0</v>
      </c>
      <c r="R18" s="84" t="str">
        <f t="shared" si="3"/>
        <v/>
      </c>
      <c r="S18" s="84" t="str">
        <f t="shared" si="3"/>
        <v/>
      </c>
      <c r="T18" s="63">
        <f t="shared" si="3"/>
        <v>0</v>
      </c>
      <c r="U18" s="365"/>
      <c r="V18" s="399"/>
      <c r="W18" s="400"/>
      <c r="X18" s="401"/>
      <c r="Y18" s="364"/>
      <c r="Z18" s="291"/>
      <c r="AA18" s="292"/>
      <c r="AB18" s="293"/>
    </row>
    <row r="19" spans="1:28" ht="9.9499999999999993" customHeight="1" x14ac:dyDescent="0.25">
      <c r="A19" s="364"/>
      <c r="B19" s="365"/>
      <c r="C19" s="368"/>
      <c r="D19" s="369"/>
      <c r="E19" s="387"/>
      <c r="F19" s="388"/>
      <c r="G19" s="388"/>
      <c r="H19" s="34" t="str">
        <f t="shared" si="8"/>
        <v/>
      </c>
      <c r="I19" s="21" t="str">
        <f t="shared" si="9"/>
        <v/>
      </c>
      <c r="J19" s="284"/>
      <c r="K19" s="323"/>
      <c r="L19" s="323"/>
      <c r="M19" s="175" t="str">
        <f t="shared" si="4"/>
        <v/>
      </c>
      <c r="N19" s="176" t="str">
        <f t="shared" si="5"/>
        <v/>
      </c>
      <c r="O19" s="177" t="str">
        <f t="shared" si="6"/>
        <v/>
      </c>
      <c r="P19" s="198" t="str">
        <f t="shared" si="2"/>
        <v>No Runner</v>
      </c>
      <c r="Q19" s="88">
        <f t="shared" si="7"/>
        <v>0</v>
      </c>
      <c r="R19" s="84" t="str">
        <f t="shared" si="3"/>
        <v/>
      </c>
      <c r="S19" s="84" t="str">
        <f t="shared" si="3"/>
        <v/>
      </c>
      <c r="T19" s="63">
        <f t="shared" si="3"/>
        <v>0</v>
      </c>
      <c r="U19" s="365"/>
      <c r="V19" s="402"/>
      <c r="W19" s="403"/>
      <c r="X19" s="404"/>
      <c r="Y19" s="364"/>
      <c r="Z19" s="291"/>
      <c r="AA19" s="292"/>
      <c r="AB19" s="293"/>
    </row>
    <row r="20" spans="1:28" ht="9.9499999999999993" customHeight="1" x14ac:dyDescent="0.25">
      <c r="A20" s="364"/>
      <c r="B20" s="365"/>
      <c r="C20" s="368"/>
      <c r="D20" s="369"/>
      <c r="E20" s="387"/>
      <c r="F20" s="388"/>
      <c r="G20" s="388"/>
      <c r="H20" s="33" t="str">
        <f t="shared" si="8"/>
        <v/>
      </c>
      <c r="I20" s="20" t="str">
        <f t="shared" si="9"/>
        <v/>
      </c>
      <c r="J20" s="284"/>
      <c r="K20" s="323"/>
      <c r="L20" s="323"/>
      <c r="M20" s="175" t="str">
        <f t="shared" si="4"/>
        <v/>
      </c>
      <c r="N20" s="176" t="str">
        <f t="shared" si="5"/>
        <v/>
      </c>
      <c r="O20" s="177" t="str">
        <f t="shared" si="6"/>
        <v/>
      </c>
      <c r="P20" s="198" t="str">
        <f t="shared" si="2"/>
        <v>No Runner</v>
      </c>
      <c r="Q20" s="88">
        <f t="shared" si="7"/>
        <v>0</v>
      </c>
      <c r="R20" s="84" t="str">
        <f t="shared" si="3"/>
        <v/>
      </c>
      <c r="S20" s="84" t="str">
        <f t="shared" si="3"/>
        <v/>
      </c>
      <c r="T20" s="63">
        <f t="shared" si="3"/>
        <v>0</v>
      </c>
      <c r="U20" s="365"/>
      <c r="V20" s="396"/>
      <c r="W20" s="397"/>
      <c r="X20" s="398"/>
      <c r="Y20" s="364"/>
      <c r="Z20" s="291"/>
      <c r="AA20" s="292"/>
      <c r="AB20" s="293"/>
    </row>
    <row r="21" spans="1:28" ht="9.9499999999999993" customHeight="1" x14ac:dyDescent="0.25">
      <c r="A21" s="364"/>
      <c r="B21" s="365"/>
      <c r="C21" s="368"/>
      <c r="D21" s="369"/>
      <c r="E21" s="387"/>
      <c r="F21" s="388"/>
      <c r="G21" s="388"/>
      <c r="H21" s="34" t="str">
        <f t="shared" si="8"/>
        <v/>
      </c>
      <c r="I21" s="21" t="str">
        <f t="shared" si="9"/>
        <v/>
      </c>
      <c r="J21" s="284"/>
      <c r="K21" s="323"/>
      <c r="L21" s="323"/>
      <c r="M21" s="175" t="str">
        <f t="shared" si="4"/>
        <v/>
      </c>
      <c r="N21" s="176" t="str">
        <f t="shared" si="5"/>
        <v/>
      </c>
      <c r="O21" s="177" t="str">
        <f t="shared" si="6"/>
        <v/>
      </c>
      <c r="P21" s="198" t="str">
        <f t="shared" si="2"/>
        <v>No Runner</v>
      </c>
      <c r="Q21" s="88">
        <f t="shared" si="7"/>
        <v>0</v>
      </c>
      <c r="R21" s="84" t="str">
        <f t="shared" si="3"/>
        <v/>
      </c>
      <c r="S21" s="84" t="str">
        <f t="shared" si="3"/>
        <v/>
      </c>
      <c r="T21" s="63">
        <f t="shared" si="3"/>
        <v>0</v>
      </c>
      <c r="U21" s="365"/>
      <c r="V21" s="399"/>
      <c r="W21" s="400"/>
      <c r="X21" s="401"/>
      <c r="Y21" s="364"/>
      <c r="Z21" s="291"/>
      <c r="AA21" s="292"/>
      <c r="AB21" s="293"/>
    </row>
    <row r="22" spans="1:28" ht="9.9499999999999993" customHeight="1" x14ac:dyDescent="0.25">
      <c r="A22" s="364"/>
      <c r="B22" s="365"/>
      <c r="C22" s="368"/>
      <c r="D22" s="369"/>
      <c r="E22" s="387"/>
      <c r="F22" s="388"/>
      <c r="G22" s="388"/>
      <c r="H22" s="34" t="str">
        <f t="shared" si="8"/>
        <v/>
      </c>
      <c r="I22" s="21" t="str">
        <f t="shared" si="9"/>
        <v/>
      </c>
      <c r="J22" s="284"/>
      <c r="K22" s="323"/>
      <c r="L22" s="323"/>
      <c r="M22" s="175" t="str">
        <f t="shared" si="4"/>
        <v/>
      </c>
      <c r="N22" s="176" t="str">
        <f t="shared" si="5"/>
        <v/>
      </c>
      <c r="O22" s="177" t="str">
        <f t="shared" si="6"/>
        <v/>
      </c>
      <c r="P22" s="198" t="str">
        <f t="shared" si="2"/>
        <v>No Runner</v>
      </c>
      <c r="Q22" s="88">
        <f t="shared" si="7"/>
        <v>0</v>
      </c>
      <c r="R22" s="84" t="str">
        <f t="shared" si="3"/>
        <v/>
      </c>
      <c r="S22" s="84" t="str">
        <f t="shared" si="3"/>
        <v/>
      </c>
      <c r="T22" s="63">
        <f t="shared" si="3"/>
        <v>0</v>
      </c>
      <c r="U22" s="365"/>
      <c r="V22" s="405"/>
      <c r="W22" s="406"/>
      <c r="X22" s="407"/>
      <c r="Y22" s="364"/>
      <c r="Z22" s="291"/>
      <c r="AA22" s="292"/>
      <c r="AB22" s="293"/>
    </row>
    <row r="23" spans="1:28" ht="9.9499999999999993" customHeight="1" x14ac:dyDescent="0.25">
      <c r="A23" s="364"/>
      <c r="B23" s="365"/>
      <c r="C23" s="368"/>
      <c r="D23" s="369"/>
      <c r="E23" s="387"/>
      <c r="F23" s="388"/>
      <c r="G23" s="388"/>
      <c r="H23" s="33" t="str">
        <f t="shared" si="8"/>
        <v/>
      </c>
      <c r="I23" s="20" t="str">
        <f t="shared" si="9"/>
        <v/>
      </c>
      <c r="J23" s="284"/>
      <c r="K23" s="323"/>
      <c r="L23" s="323"/>
      <c r="M23" s="175" t="str">
        <f t="shared" si="4"/>
        <v/>
      </c>
      <c r="N23" s="176" t="str">
        <f t="shared" si="5"/>
        <v/>
      </c>
      <c r="O23" s="177" t="str">
        <f t="shared" si="6"/>
        <v/>
      </c>
      <c r="P23" s="198" t="str">
        <f t="shared" si="2"/>
        <v>No Runner</v>
      </c>
      <c r="Q23" s="88">
        <f t="shared" si="7"/>
        <v>0</v>
      </c>
      <c r="R23" s="84" t="str">
        <f t="shared" si="3"/>
        <v/>
      </c>
      <c r="S23" s="84" t="str">
        <f t="shared" si="3"/>
        <v/>
      </c>
      <c r="T23" s="63">
        <f t="shared" si="3"/>
        <v>0</v>
      </c>
      <c r="U23" s="365"/>
      <c r="V23" s="408"/>
      <c r="W23" s="409"/>
      <c r="X23" s="410"/>
      <c r="Y23" s="364"/>
      <c r="Z23" s="291"/>
      <c r="AA23" s="292"/>
      <c r="AB23" s="293"/>
    </row>
    <row r="24" spans="1:28" ht="9.9499999999999993" customHeight="1" x14ac:dyDescent="0.25">
      <c r="A24" s="364"/>
      <c r="B24" s="365"/>
      <c r="C24" s="368"/>
      <c r="D24" s="369"/>
      <c r="E24" s="387"/>
      <c r="F24" s="388"/>
      <c r="G24" s="388"/>
      <c r="H24" s="33" t="str">
        <f t="shared" si="8"/>
        <v/>
      </c>
      <c r="I24" s="20" t="str">
        <f t="shared" si="9"/>
        <v/>
      </c>
      <c r="J24" s="284"/>
      <c r="K24" s="323"/>
      <c r="L24" s="323"/>
      <c r="M24" s="175" t="str">
        <f t="shared" si="4"/>
        <v/>
      </c>
      <c r="N24" s="176" t="str">
        <f t="shared" si="5"/>
        <v/>
      </c>
      <c r="O24" s="177" t="str">
        <f t="shared" si="6"/>
        <v/>
      </c>
      <c r="P24" s="198" t="str">
        <f t="shared" si="2"/>
        <v>No Runner</v>
      </c>
      <c r="Q24" s="88">
        <f t="shared" si="7"/>
        <v>0</v>
      </c>
      <c r="R24" s="84" t="str">
        <f t="shared" si="3"/>
        <v/>
      </c>
      <c r="S24" s="84" t="str">
        <f t="shared" si="3"/>
        <v/>
      </c>
      <c r="T24" s="63">
        <f t="shared" si="3"/>
        <v>0</v>
      </c>
      <c r="U24" s="365"/>
      <c r="V24" s="411"/>
      <c r="W24" s="412"/>
      <c r="X24" s="413"/>
      <c r="Y24" s="364"/>
      <c r="Z24" s="291"/>
      <c r="AA24" s="292"/>
      <c r="AB24" s="293"/>
    </row>
    <row r="25" spans="1:28" ht="9.9499999999999993" customHeight="1" x14ac:dyDescent="0.25">
      <c r="A25" s="364"/>
      <c r="B25" s="365"/>
      <c r="C25" s="368"/>
      <c r="D25" s="369"/>
      <c r="E25" s="387"/>
      <c r="F25" s="388"/>
      <c r="G25" s="388"/>
      <c r="H25" s="7" t="str">
        <f t="shared" si="8"/>
        <v/>
      </c>
      <c r="I25" s="10" t="str">
        <f t="shared" si="9"/>
        <v/>
      </c>
      <c r="J25" s="286"/>
      <c r="K25" s="323"/>
      <c r="L25" s="323"/>
      <c r="M25" s="175" t="str">
        <f t="shared" si="4"/>
        <v/>
      </c>
      <c r="N25" s="176" t="str">
        <f t="shared" si="5"/>
        <v/>
      </c>
      <c r="O25" s="177" t="str">
        <f t="shared" si="6"/>
        <v/>
      </c>
      <c r="P25" s="198" t="str">
        <f t="shared" si="2"/>
        <v>No Runner</v>
      </c>
      <c r="Q25" s="88">
        <f t="shared" si="7"/>
        <v>0</v>
      </c>
      <c r="R25" s="84" t="str">
        <f t="shared" si="3"/>
        <v/>
      </c>
      <c r="S25" s="84" t="str">
        <f t="shared" si="3"/>
        <v/>
      </c>
      <c r="T25" s="63">
        <f t="shared" si="3"/>
        <v>0</v>
      </c>
      <c r="U25" s="365"/>
      <c r="V25" s="482"/>
      <c r="W25" s="483"/>
      <c r="X25" s="484"/>
      <c r="Y25" s="364"/>
      <c r="Z25" s="291"/>
      <c r="AA25" s="292"/>
      <c r="AB25" s="293"/>
    </row>
    <row r="26" spans="1:28" ht="9.9499999999999993" customHeight="1" x14ac:dyDescent="0.25">
      <c r="A26" s="364"/>
      <c r="B26" s="365"/>
      <c r="C26" s="368"/>
      <c r="D26" s="369"/>
      <c r="E26" s="387"/>
      <c r="F26" s="388"/>
      <c r="G26" s="388"/>
      <c r="H26" s="7" t="str">
        <f t="shared" si="8"/>
        <v/>
      </c>
      <c r="I26" s="10" t="str">
        <f t="shared" si="9"/>
        <v/>
      </c>
      <c r="J26" s="286"/>
      <c r="K26" s="323"/>
      <c r="L26" s="323"/>
      <c r="M26" s="175" t="str">
        <f t="shared" si="4"/>
        <v/>
      </c>
      <c r="N26" s="176" t="str">
        <f t="shared" si="5"/>
        <v/>
      </c>
      <c r="O26" s="177" t="str">
        <f t="shared" si="6"/>
        <v/>
      </c>
      <c r="P26" s="198" t="str">
        <f t="shared" si="2"/>
        <v>No Runner</v>
      </c>
      <c r="Q26" s="88">
        <f t="shared" si="7"/>
        <v>0</v>
      </c>
      <c r="R26" s="84" t="str">
        <f t="shared" si="3"/>
        <v/>
      </c>
      <c r="S26" s="84" t="str">
        <f t="shared" si="3"/>
        <v/>
      </c>
      <c r="T26" s="63">
        <f t="shared" si="3"/>
        <v>0</v>
      </c>
      <c r="U26" s="365"/>
      <c r="V26" s="482"/>
      <c r="W26" s="483"/>
      <c r="X26" s="484"/>
      <c r="Y26" s="364"/>
      <c r="Z26" s="291"/>
      <c r="AA26" s="292"/>
      <c r="AB26" s="293"/>
    </row>
    <row r="27" spans="1:28" ht="9.9499999999999993" customHeight="1" x14ac:dyDescent="0.25">
      <c r="A27" s="364"/>
      <c r="B27" s="365"/>
      <c r="C27" s="368"/>
      <c r="D27" s="369"/>
      <c r="E27" s="387"/>
      <c r="F27" s="388"/>
      <c r="G27" s="388"/>
      <c r="H27" s="33" t="str">
        <f t="shared" si="8"/>
        <v/>
      </c>
      <c r="I27" s="20" t="str">
        <f t="shared" si="9"/>
        <v/>
      </c>
      <c r="J27" s="284"/>
      <c r="K27" s="323"/>
      <c r="L27" s="323"/>
      <c r="M27" s="175" t="str">
        <f t="shared" si="4"/>
        <v/>
      </c>
      <c r="N27" s="176" t="str">
        <f t="shared" si="5"/>
        <v/>
      </c>
      <c r="O27" s="177" t="str">
        <f t="shared" si="6"/>
        <v/>
      </c>
      <c r="P27" s="198" t="str">
        <f t="shared" si="2"/>
        <v>No Runner</v>
      </c>
      <c r="Q27" s="88">
        <f t="shared" si="7"/>
        <v>0</v>
      </c>
      <c r="R27" s="84" t="str">
        <f t="shared" si="3"/>
        <v/>
      </c>
      <c r="S27" s="84" t="str">
        <f t="shared" si="3"/>
        <v/>
      </c>
      <c r="T27" s="63">
        <f t="shared" si="3"/>
        <v>0</v>
      </c>
      <c r="U27" s="365"/>
      <c r="V27" s="482"/>
      <c r="W27" s="483"/>
      <c r="X27" s="484"/>
      <c r="Y27" s="364"/>
      <c r="Z27" s="291"/>
      <c r="AA27" s="292"/>
      <c r="AB27" s="293"/>
    </row>
    <row r="28" spans="1:28" ht="9.9499999999999993" customHeight="1" x14ac:dyDescent="0.25">
      <c r="A28" s="364"/>
      <c r="B28" s="365"/>
      <c r="C28" s="368"/>
      <c r="D28" s="369"/>
      <c r="E28" s="387"/>
      <c r="F28" s="388"/>
      <c r="G28" s="388"/>
      <c r="H28" s="33" t="str">
        <f t="shared" si="8"/>
        <v/>
      </c>
      <c r="I28" s="20" t="str">
        <f t="shared" si="9"/>
        <v/>
      </c>
      <c r="J28" s="284"/>
      <c r="K28" s="323"/>
      <c r="L28" s="323"/>
      <c r="M28" s="175" t="str">
        <f t="shared" si="4"/>
        <v/>
      </c>
      <c r="N28" s="176" t="str">
        <f t="shared" si="5"/>
        <v/>
      </c>
      <c r="O28" s="177" t="str">
        <f t="shared" si="6"/>
        <v/>
      </c>
      <c r="P28" s="198" t="str">
        <f t="shared" si="2"/>
        <v>No Runner</v>
      </c>
      <c r="Q28" s="88">
        <f t="shared" si="7"/>
        <v>0</v>
      </c>
      <c r="R28" s="84" t="str">
        <f t="shared" si="3"/>
        <v/>
      </c>
      <c r="S28" s="84" t="str">
        <f t="shared" si="3"/>
        <v/>
      </c>
      <c r="T28" s="63">
        <f t="shared" si="3"/>
        <v>0</v>
      </c>
      <c r="U28" s="365"/>
      <c r="V28" s="482"/>
      <c r="W28" s="483"/>
      <c r="X28" s="484"/>
      <c r="Y28" s="364"/>
      <c r="Z28" s="291"/>
      <c r="AA28" s="292"/>
      <c r="AB28" s="293"/>
    </row>
    <row r="29" spans="1:28" ht="9.9499999999999993" customHeight="1" x14ac:dyDescent="0.25">
      <c r="A29" s="364"/>
      <c r="B29" s="365"/>
      <c r="C29" s="368"/>
      <c r="D29" s="369"/>
      <c r="E29" s="387"/>
      <c r="F29" s="388"/>
      <c r="G29" s="388"/>
      <c r="H29" s="34" t="str">
        <f t="shared" si="8"/>
        <v/>
      </c>
      <c r="I29" s="21" t="str">
        <f t="shared" si="9"/>
        <v/>
      </c>
      <c r="J29" s="284"/>
      <c r="K29" s="323"/>
      <c r="L29" s="323"/>
      <c r="M29" s="175" t="str">
        <f t="shared" si="4"/>
        <v/>
      </c>
      <c r="N29" s="176" t="str">
        <f t="shared" si="5"/>
        <v/>
      </c>
      <c r="O29" s="177" t="str">
        <f t="shared" si="6"/>
        <v/>
      </c>
      <c r="P29" s="198" t="str">
        <f t="shared" si="2"/>
        <v>No Runner</v>
      </c>
      <c r="Q29" s="88">
        <f t="shared" si="7"/>
        <v>0</v>
      </c>
      <c r="R29" s="84" t="str">
        <f t="shared" si="3"/>
        <v/>
      </c>
      <c r="S29" s="84" t="str">
        <f t="shared" si="3"/>
        <v/>
      </c>
      <c r="T29" s="63">
        <f t="shared" si="3"/>
        <v>0</v>
      </c>
      <c r="U29" s="365"/>
      <c r="V29" s="482"/>
      <c r="W29" s="483"/>
      <c r="X29" s="484"/>
      <c r="Y29" s="364"/>
      <c r="Z29" s="291"/>
      <c r="AA29" s="292"/>
      <c r="AB29" s="293"/>
    </row>
    <row r="30" spans="1:28" ht="9.9499999999999993" customHeight="1" thickBot="1" x14ac:dyDescent="0.3">
      <c r="A30" s="364"/>
      <c r="B30" s="365"/>
      <c r="C30" s="368"/>
      <c r="D30" s="369"/>
      <c r="E30" s="387"/>
      <c r="F30" s="388"/>
      <c r="G30" s="388"/>
      <c r="H30" s="33" t="str">
        <f t="shared" si="8"/>
        <v/>
      </c>
      <c r="I30" s="20" t="str">
        <f t="shared" si="9"/>
        <v/>
      </c>
      <c r="J30" s="284"/>
      <c r="K30" s="323"/>
      <c r="L30" s="323"/>
      <c r="M30" s="175" t="str">
        <f t="shared" si="4"/>
        <v/>
      </c>
      <c r="N30" s="176" t="str">
        <f t="shared" si="5"/>
        <v/>
      </c>
      <c r="O30" s="177" t="str">
        <f t="shared" si="6"/>
        <v/>
      </c>
      <c r="P30" s="198" t="str">
        <f t="shared" si="2"/>
        <v>No Runner</v>
      </c>
      <c r="Q30" s="88">
        <f t="shared" si="7"/>
        <v>0</v>
      </c>
      <c r="R30" s="84" t="str">
        <f t="shared" si="3"/>
        <v/>
      </c>
      <c r="S30" s="84" t="str">
        <f t="shared" si="3"/>
        <v/>
      </c>
      <c r="T30" s="63">
        <f t="shared" si="3"/>
        <v>0</v>
      </c>
      <c r="U30" s="365"/>
      <c r="V30" s="485"/>
      <c r="W30" s="486"/>
      <c r="X30" s="487"/>
      <c r="Y30" s="364"/>
      <c r="Z30" s="291"/>
      <c r="AA30" s="292"/>
      <c r="AB30" s="293"/>
    </row>
    <row r="31" spans="1:28" ht="9.9499999999999993" customHeight="1" x14ac:dyDescent="0.25">
      <c r="A31" s="364"/>
      <c r="B31" s="365"/>
      <c r="C31" s="368"/>
      <c r="D31" s="369"/>
      <c r="E31" s="387"/>
      <c r="F31" s="388"/>
      <c r="G31" s="388"/>
      <c r="H31" s="33" t="str">
        <f t="shared" si="8"/>
        <v/>
      </c>
      <c r="I31" s="20" t="str">
        <f t="shared" si="9"/>
        <v/>
      </c>
      <c r="J31" s="284"/>
      <c r="K31" s="323"/>
      <c r="L31" s="323"/>
      <c r="M31" s="175" t="str">
        <f t="shared" si="4"/>
        <v/>
      </c>
      <c r="N31" s="176" t="str">
        <f t="shared" si="5"/>
        <v/>
      </c>
      <c r="O31" s="177" t="str">
        <f t="shared" si="6"/>
        <v/>
      </c>
      <c r="P31" s="198" t="str">
        <f t="shared" si="2"/>
        <v>No Runner</v>
      </c>
      <c r="Q31" s="88">
        <f t="shared" si="7"/>
        <v>0</v>
      </c>
      <c r="R31" s="84" t="str">
        <f t="shared" si="3"/>
        <v/>
      </c>
      <c r="S31" s="84" t="str">
        <f t="shared" si="3"/>
        <v/>
      </c>
      <c r="T31" s="63">
        <f t="shared" si="3"/>
        <v>0</v>
      </c>
      <c r="U31" s="365"/>
      <c r="V31" s="48"/>
      <c r="W31" s="48"/>
      <c r="Y31" s="364"/>
      <c r="Z31" s="291"/>
      <c r="AA31" s="292"/>
      <c r="AB31" s="293"/>
    </row>
    <row r="32" spans="1:28" ht="9.9499999999999993" customHeight="1" x14ac:dyDescent="0.25">
      <c r="A32" s="364"/>
      <c r="B32" s="365"/>
      <c r="C32" s="368"/>
      <c r="D32" s="369"/>
      <c r="E32" s="387"/>
      <c r="F32" s="388"/>
      <c r="G32" s="388"/>
      <c r="H32" s="33" t="str">
        <f t="shared" si="8"/>
        <v/>
      </c>
      <c r="I32" s="20" t="str">
        <f t="shared" si="9"/>
        <v/>
      </c>
      <c r="J32" s="284"/>
      <c r="K32" s="323"/>
      <c r="L32" s="323"/>
      <c r="M32" s="175" t="str">
        <f t="shared" si="4"/>
        <v/>
      </c>
      <c r="N32" s="176" t="str">
        <f t="shared" si="5"/>
        <v/>
      </c>
      <c r="O32" s="177" t="str">
        <f t="shared" si="6"/>
        <v/>
      </c>
      <c r="P32" s="198" t="str">
        <f t="shared" si="2"/>
        <v>No Runner</v>
      </c>
      <c r="Q32" s="88">
        <f t="shared" si="7"/>
        <v>0</v>
      </c>
      <c r="R32" s="84" t="str">
        <f t="shared" si="3"/>
        <v/>
      </c>
      <c r="S32" s="84" t="str">
        <f t="shared" si="3"/>
        <v/>
      </c>
      <c r="T32" s="63">
        <f t="shared" si="3"/>
        <v>0</v>
      </c>
      <c r="U32" s="365"/>
      <c r="V32"/>
      <c r="W32"/>
      <c r="X32"/>
      <c r="Y32" s="364"/>
      <c r="Z32" s="291"/>
      <c r="AA32" s="292"/>
      <c r="AB32" s="293"/>
    </row>
    <row r="33" spans="1:29" ht="9.9499999999999993" customHeight="1" x14ac:dyDescent="0.25">
      <c r="A33"/>
      <c r="B33"/>
      <c r="C33" s="368"/>
      <c r="D33" s="369"/>
      <c r="E33" s="387"/>
      <c r="F33" s="388"/>
      <c r="G33" s="388"/>
      <c r="H33" s="34" t="str">
        <f t="shared" si="8"/>
        <v/>
      </c>
      <c r="I33" s="21" t="str">
        <f t="shared" si="9"/>
        <v/>
      </c>
      <c r="J33" s="284"/>
      <c r="K33" s="323"/>
      <c r="L33" s="323"/>
      <c r="M33" s="175" t="str">
        <f t="shared" si="4"/>
        <v/>
      </c>
      <c r="N33" s="176" t="str">
        <f t="shared" si="5"/>
        <v/>
      </c>
      <c r="O33" s="177" t="str">
        <f t="shared" si="6"/>
        <v/>
      </c>
      <c r="P33" s="198" t="str">
        <f t="shared" si="2"/>
        <v>No Runner</v>
      </c>
      <c r="Q33" s="88">
        <f t="shared" si="7"/>
        <v>0</v>
      </c>
      <c r="R33" s="84" t="str">
        <f t="shared" si="3"/>
        <v/>
      </c>
      <c r="S33" s="84" t="str">
        <f t="shared" si="3"/>
        <v/>
      </c>
      <c r="T33" s="63">
        <f t="shared" si="3"/>
        <v>0</v>
      </c>
      <c r="U33" s="365"/>
      <c r="V33"/>
      <c r="W33"/>
      <c r="X33"/>
      <c r="Y33" s="364"/>
      <c r="Z33" s="291"/>
      <c r="AA33" s="292"/>
      <c r="AB33" s="293"/>
    </row>
    <row r="34" spans="1:29" ht="9.9499999999999993" customHeight="1" thickBot="1" x14ac:dyDescent="0.3">
      <c r="A34"/>
      <c r="B34"/>
      <c r="C34" s="368"/>
      <c r="D34" s="369"/>
      <c r="E34" s="390"/>
      <c r="F34" s="391"/>
      <c r="G34" s="391"/>
      <c r="H34" s="9" t="str">
        <f t="shared" si="8"/>
        <v/>
      </c>
      <c r="I34" s="11" t="str">
        <f t="shared" si="9"/>
        <v/>
      </c>
      <c r="J34" s="300"/>
      <c r="K34" s="324"/>
      <c r="L34" s="324"/>
      <c r="M34" s="178" t="str">
        <f t="shared" si="4"/>
        <v/>
      </c>
      <c r="N34" s="179" t="str">
        <f t="shared" si="5"/>
        <v/>
      </c>
      <c r="O34" s="180" t="str">
        <f t="shared" si="6"/>
        <v/>
      </c>
      <c r="P34" s="199" t="str">
        <f t="shared" si="2"/>
        <v>No Runner</v>
      </c>
      <c r="Q34" s="89">
        <f t="shared" si="7"/>
        <v>0</v>
      </c>
      <c r="R34" s="86" t="str">
        <f t="shared" si="3"/>
        <v/>
      </c>
      <c r="S34" s="86" t="str">
        <f t="shared" si="3"/>
        <v/>
      </c>
      <c r="T34" s="68">
        <f t="shared" si="3"/>
        <v>0</v>
      </c>
      <c r="U34" s="365"/>
      <c r="V34"/>
      <c r="W34"/>
      <c r="X34"/>
      <c r="Y34" s="364"/>
      <c r="Z34" s="294"/>
      <c r="AA34" s="295"/>
      <c r="AB34" s="296"/>
    </row>
    <row r="35" spans="1:29" ht="9.9499999999999993" customHeight="1" x14ac:dyDescent="0.25">
      <c r="A35"/>
      <c r="B35"/>
      <c r="C35" s="368"/>
      <c r="D35" s="369"/>
      <c r="E35" s="476" t="s">
        <v>7</v>
      </c>
      <c r="F35" s="477"/>
      <c r="G35" s="93">
        <v>1</v>
      </c>
      <c r="H35" s="94" t="str">
        <f t="shared" ref="H35:H46" si="10">IFERROR(VLOOKUP($G35,$P$3:$T$34,3,0),"")</f>
        <v>Sophie Magson</v>
      </c>
      <c r="I35" s="94" t="str">
        <f>IFERROR(VLOOKUP($G35,$P$3:$T$34,4,0),"")</f>
        <v>Bishop Stortford</v>
      </c>
      <c r="J35" s="95">
        <f t="shared" ref="J35:J46" si="11">IFERROR(VLOOKUP($G35,$P$3:$T$34,5,0),"")</f>
        <v>768</v>
      </c>
      <c r="K35" s="278">
        <f t="shared" ref="K35:K46" si="12">IFERROR(VLOOKUP($G35,$P$3:$T$34,2,0),"")</f>
        <v>7.2700231481481479E-3</v>
      </c>
      <c r="L35" s="278"/>
      <c r="M35" s="187" t="str">
        <f t="shared" si="4"/>
        <v xml:space="preserve"> </v>
      </c>
      <c r="N35" s="191" t="str">
        <f t="shared" si="5"/>
        <v xml:space="preserve"> </v>
      </c>
      <c r="O35" s="194" t="str">
        <f t="shared" si="6"/>
        <v xml:space="preserve"> </v>
      </c>
      <c r="P35" s="470" t="str">
        <f>C2</f>
        <v>3000m</v>
      </c>
      <c r="Q35"/>
      <c r="R35" s="29"/>
      <c r="S35" s="29"/>
      <c r="T35" s="29"/>
      <c r="U35"/>
      <c r="V35"/>
      <c r="W35"/>
      <c r="X35"/>
      <c r="Y35" s="364"/>
      <c r="Z35" s="271"/>
      <c r="AA35" s="271"/>
      <c r="AB35" s="271"/>
    </row>
    <row r="36" spans="1:29" ht="9.9499999999999993" customHeight="1" x14ac:dyDescent="0.25">
      <c r="A36"/>
      <c r="B36"/>
      <c r="C36" s="368"/>
      <c r="D36" s="369"/>
      <c r="E36" s="478"/>
      <c r="F36" s="479"/>
      <c r="G36" s="97">
        <v>2</v>
      </c>
      <c r="H36" s="98" t="str">
        <f t="shared" si="10"/>
        <v>Lily Tse</v>
      </c>
      <c r="I36" s="224" t="str">
        <f t="shared" ref="I36:I46" si="13">IFERROR(VLOOKUP($G36,$P$3:$T$34,4,0),"")</f>
        <v>Sandringham</v>
      </c>
      <c r="J36" s="99">
        <f t="shared" si="11"/>
        <v>433</v>
      </c>
      <c r="K36" s="279">
        <f t="shared" si="12"/>
        <v>7.6884259259259258E-3</v>
      </c>
      <c r="L36" s="279"/>
      <c r="M36" s="188" t="str">
        <f t="shared" si="4"/>
        <v xml:space="preserve"> </v>
      </c>
      <c r="N36" s="192" t="str">
        <f t="shared" si="5"/>
        <v xml:space="preserve"> </v>
      </c>
      <c r="O36" s="195" t="str">
        <f t="shared" si="6"/>
        <v xml:space="preserve"> </v>
      </c>
      <c r="P36" s="471"/>
      <c r="Q36"/>
      <c r="R36" s="29"/>
      <c r="S36" s="29"/>
      <c r="T36" s="29"/>
      <c r="U36"/>
      <c r="V36"/>
      <c r="W36"/>
      <c r="X36"/>
      <c r="Y36" s="364"/>
      <c r="Z36" s="270"/>
      <c r="AA36" s="270"/>
    </row>
    <row r="37" spans="1:29" ht="9.9499999999999993" customHeight="1" thickBot="1" x14ac:dyDescent="0.3">
      <c r="A37"/>
      <c r="B37"/>
      <c r="C37" s="368"/>
      <c r="D37" s="369"/>
      <c r="E37" s="478"/>
      <c r="F37" s="479"/>
      <c r="G37" s="200">
        <v>3</v>
      </c>
      <c r="H37" s="201" t="str">
        <f t="shared" si="10"/>
        <v/>
      </c>
      <c r="I37" s="225" t="str">
        <f t="shared" si="13"/>
        <v/>
      </c>
      <c r="J37" s="202" t="str">
        <f t="shared" si="11"/>
        <v/>
      </c>
      <c r="K37" s="280" t="str">
        <f t="shared" si="12"/>
        <v/>
      </c>
      <c r="L37" s="280"/>
      <c r="M37" s="204" t="str">
        <f t="shared" si="4"/>
        <v xml:space="preserve"> </v>
      </c>
      <c r="N37" s="205" t="str">
        <f t="shared" si="5"/>
        <v xml:space="preserve"> </v>
      </c>
      <c r="O37" s="206" t="str">
        <f t="shared" si="6"/>
        <v xml:space="preserve"> </v>
      </c>
      <c r="P37" s="472"/>
      <c r="Q37"/>
      <c r="R37" s="29"/>
      <c r="S37" s="29"/>
      <c r="T37" s="29"/>
      <c r="U37"/>
      <c r="V37"/>
      <c r="W37"/>
      <c r="X37"/>
      <c r="Y37" s="364"/>
      <c r="Z37" s="270"/>
      <c r="AA37" s="270"/>
    </row>
    <row r="38" spans="1:29" ht="9.9499999999999993" customHeight="1" x14ac:dyDescent="0.25">
      <c r="A38"/>
      <c r="B38"/>
      <c r="C38" s="368"/>
      <c r="D38" s="369"/>
      <c r="E38" s="478"/>
      <c r="F38" s="479"/>
      <c r="G38" s="90">
        <v>4</v>
      </c>
      <c r="H38" s="70" t="str">
        <f t="shared" si="10"/>
        <v/>
      </c>
      <c r="I38" s="207" t="str">
        <f t="shared" si="13"/>
        <v/>
      </c>
      <c r="J38" s="71" t="str">
        <f t="shared" si="11"/>
        <v/>
      </c>
      <c r="K38" s="267" t="str">
        <f t="shared" si="12"/>
        <v/>
      </c>
      <c r="L38" s="267"/>
      <c r="M38" s="184" t="str">
        <f t="shared" si="4"/>
        <v xml:space="preserve"> </v>
      </c>
      <c r="N38" s="185" t="str">
        <f t="shared" si="5"/>
        <v xml:space="preserve"> </v>
      </c>
      <c r="O38" s="186" t="str">
        <f t="shared" si="6"/>
        <v xml:space="preserve"> </v>
      </c>
      <c r="P38" s="468" t="str">
        <f>Entries!A1</f>
        <v>U19 Girls</v>
      </c>
      <c r="Q38"/>
      <c r="R38" s="29"/>
      <c r="S38" s="29"/>
      <c r="T38" s="29"/>
      <c r="U38"/>
      <c r="V38"/>
      <c r="W38"/>
      <c r="X38"/>
      <c r="Y38" s="364"/>
      <c r="Z38" s="270"/>
      <c r="AA38" s="270"/>
    </row>
    <row r="39" spans="1:29" ht="9.9499999999999993" customHeight="1" x14ac:dyDescent="0.25">
      <c r="A39"/>
      <c r="B39"/>
      <c r="C39" s="368"/>
      <c r="D39" s="369"/>
      <c r="E39" s="478"/>
      <c r="F39" s="479"/>
      <c r="G39" s="90">
        <v>5</v>
      </c>
      <c r="H39" s="70" t="str">
        <f t="shared" si="10"/>
        <v/>
      </c>
      <c r="I39" s="207" t="str">
        <f t="shared" si="13"/>
        <v/>
      </c>
      <c r="J39" s="71" t="str">
        <f t="shared" si="11"/>
        <v/>
      </c>
      <c r="K39" s="267" t="str">
        <f t="shared" si="12"/>
        <v/>
      </c>
      <c r="L39" s="267"/>
      <c r="M39" s="175" t="str">
        <f t="shared" si="4"/>
        <v xml:space="preserve"> </v>
      </c>
      <c r="N39" s="176" t="str">
        <f t="shared" si="5"/>
        <v xml:space="preserve"> </v>
      </c>
      <c r="O39" s="177" t="str">
        <f t="shared" si="6"/>
        <v xml:space="preserve"> </v>
      </c>
      <c r="P39" s="468"/>
      <c r="Q39"/>
      <c r="R39" s="29"/>
      <c r="S39" s="29"/>
      <c r="T39" s="29"/>
      <c r="U39"/>
      <c r="V39"/>
      <c r="W39"/>
      <c r="X39"/>
      <c r="Y39" s="364"/>
      <c r="Z39" s="270"/>
      <c r="AA39" s="270"/>
    </row>
    <row r="40" spans="1:29" ht="9.9499999999999993" customHeight="1" x14ac:dyDescent="0.25">
      <c r="A40"/>
      <c r="B40"/>
      <c r="C40" s="368"/>
      <c r="D40" s="369"/>
      <c r="E40" s="478"/>
      <c r="F40" s="479"/>
      <c r="G40" s="90">
        <v>6</v>
      </c>
      <c r="H40" s="70" t="str">
        <f t="shared" si="10"/>
        <v/>
      </c>
      <c r="I40" s="207" t="str">
        <f t="shared" si="13"/>
        <v/>
      </c>
      <c r="J40" s="71" t="str">
        <f t="shared" si="11"/>
        <v/>
      </c>
      <c r="K40" s="267" t="str">
        <f t="shared" si="12"/>
        <v/>
      </c>
      <c r="L40" s="267"/>
      <c r="M40" s="175" t="str">
        <f t="shared" si="4"/>
        <v xml:space="preserve"> </v>
      </c>
      <c r="N40" s="176" t="str">
        <f t="shared" si="5"/>
        <v xml:space="preserve"> </v>
      </c>
      <c r="O40" s="177" t="str">
        <f t="shared" si="6"/>
        <v xml:space="preserve"> </v>
      </c>
      <c r="P40" s="468"/>
      <c r="Q40"/>
      <c r="R40" s="29"/>
      <c r="S40" s="29"/>
      <c r="T40" s="29"/>
      <c r="U40"/>
      <c r="V40"/>
      <c r="W40"/>
      <c r="X40"/>
      <c r="Y40" s="364"/>
      <c r="Z40" s="270"/>
      <c r="AA40" s="270"/>
    </row>
    <row r="41" spans="1:29" ht="9.9499999999999993" customHeight="1" thickBot="1" x14ac:dyDescent="0.3">
      <c r="A41"/>
      <c r="B41"/>
      <c r="C41" s="368"/>
      <c r="D41" s="369"/>
      <c r="E41" s="478"/>
      <c r="F41" s="479"/>
      <c r="G41" s="90">
        <v>7</v>
      </c>
      <c r="H41" s="70" t="str">
        <f t="shared" si="10"/>
        <v/>
      </c>
      <c r="I41" s="207" t="str">
        <f t="shared" si="13"/>
        <v/>
      </c>
      <c r="J41" s="71" t="str">
        <f t="shared" si="11"/>
        <v/>
      </c>
      <c r="K41" s="267" t="str">
        <f t="shared" si="12"/>
        <v/>
      </c>
      <c r="L41" s="267"/>
      <c r="M41" s="175" t="str">
        <f t="shared" si="4"/>
        <v xml:space="preserve"> </v>
      </c>
      <c r="N41" s="176" t="str">
        <f t="shared" si="5"/>
        <v xml:space="preserve"> </v>
      </c>
      <c r="O41" s="177" t="str">
        <f t="shared" si="6"/>
        <v xml:space="preserve"> </v>
      </c>
      <c r="P41" s="468"/>
      <c r="Q41"/>
      <c r="R41" s="29"/>
      <c r="S41" s="29"/>
      <c r="T41" s="29"/>
      <c r="U41"/>
      <c r="V41"/>
      <c r="W41"/>
      <c r="X41"/>
      <c r="Y41" s="364"/>
      <c r="Z41" s="270"/>
      <c r="AA41" s="270"/>
    </row>
    <row r="42" spans="1:29" ht="9.9499999999999993" customHeight="1" thickBot="1" x14ac:dyDescent="0.3">
      <c r="A42"/>
      <c r="B42"/>
      <c r="C42" s="370"/>
      <c r="D42" s="371"/>
      <c r="E42" s="478"/>
      <c r="F42" s="479"/>
      <c r="G42" s="90">
        <v>8</v>
      </c>
      <c r="H42" s="70" t="str">
        <f t="shared" si="10"/>
        <v/>
      </c>
      <c r="I42" s="207" t="str">
        <f t="shared" si="13"/>
        <v/>
      </c>
      <c r="J42" s="71" t="str">
        <f t="shared" si="11"/>
        <v/>
      </c>
      <c r="K42" s="267" t="str">
        <f t="shared" si="12"/>
        <v/>
      </c>
      <c r="L42" s="267"/>
      <c r="M42" s="175" t="str">
        <f t="shared" si="4"/>
        <v xml:space="preserve"> </v>
      </c>
      <c r="N42" s="176" t="str">
        <f t="shared" si="5"/>
        <v xml:space="preserve"> </v>
      </c>
      <c r="O42" s="177" t="str">
        <f t="shared" si="6"/>
        <v xml:space="preserve"> </v>
      </c>
      <c r="P42" s="468"/>
      <c r="Q42"/>
      <c r="R42" s="29"/>
      <c r="S42" s="29"/>
      <c r="T42" s="29"/>
      <c r="U42"/>
      <c r="V42"/>
      <c r="W42"/>
      <c r="X42"/>
      <c r="Y42" s="364"/>
      <c r="Z42" s="381" t="s">
        <v>47</v>
      </c>
      <c r="AA42" s="382" t="s">
        <v>46</v>
      </c>
      <c r="AB42" s="383"/>
      <c r="AC42" s="29"/>
    </row>
    <row r="43" spans="1:29" ht="9.9499999999999993" customHeight="1" thickBot="1" x14ac:dyDescent="0.3">
      <c r="C43" s="441" t="s">
        <v>18</v>
      </c>
      <c r="D43" s="442"/>
      <c r="E43" s="478"/>
      <c r="F43" s="479"/>
      <c r="G43" s="90">
        <v>9</v>
      </c>
      <c r="H43" s="70" t="str">
        <f t="shared" si="10"/>
        <v/>
      </c>
      <c r="I43" s="207" t="str">
        <f t="shared" si="13"/>
        <v/>
      </c>
      <c r="J43" s="71" t="str">
        <f t="shared" si="11"/>
        <v/>
      </c>
      <c r="K43" s="267" t="str">
        <f t="shared" si="12"/>
        <v/>
      </c>
      <c r="L43" s="267"/>
      <c r="M43" s="175" t="str">
        <f t="shared" si="4"/>
        <v xml:space="preserve"> </v>
      </c>
      <c r="N43" s="176" t="str">
        <f t="shared" si="5"/>
        <v xml:space="preserve"> </v>
      </c>
      <c r="O43" s="177" t="str">
        <f t="shared" si="6"/>
        <v xml:space="preserve"> </v>
      </c>
      <c r="P43" s="468"/>
      <c r="Q43"/>
      <c r="Z43" s="290"/>
      <c r="AA43" s="85" t="str">
        <f>IFERROR(VLOOKUP($Z43,Entries!$B$2:$E$1000,2,0),"")</f>
        <v/>
      </c>
      <c r="AB43" s="85" t="str">
        <f>IFERROR(VLOOKUP($Z43,Entries!$B$2:$E$1000,3,0),"")</f>
        <v/>
      </c>
      <c r="AC43" s="54" t="str">
        <f>IFERROR(VLOOKUP($Z43,Entries!$B$2:$E$1000,4,0),"")</f>
        <v/>
      </c>
    </row>
    <row r="44" spans="1:29" ht="9.9499999999999993" customHeight="1" thickBot="1" x14ac:dyDescent="0.3">
      <c r="C44" s="104" t="s">
        <v>15</v>
      </c>
      <c r="D44" s="315">
        <v>6.6481481481481487E-3</v>
      </c>
      <c r="E44" s="478"/>
      <c r="F44" s="479"/>
      <c r="G44" s="90">
        <v>10</v>
      </c>
      <c r="H44" s="70" t="str">
        <f t="shared" si="10"/>
        <v/>
      </c>
      <c r="I44" s="207" t="str">
        <f t="shared" si="13"/>
        <v/>
      </c>
      <c r="J44" s="71" t="str">
        <f t="shared" si="11"/>
        <v/>
      </c>
      <c r="K44" s="267" t="str">
        <f t="shared" si="12"/>
        <v/>
      </c>
      <c r="L44" s="267"/>
      <c r="M44" s="175" t="str">
        <f t="shared" si="4"/>
        <v xml:space="preserve"> </v>
      </c>
      <c r="N44" s="176" t="str">
        <f t="shared" si="5"/>
        <v xml:space="preserve"> </v>
      </c>
      <c r="O44" s="177" t="str">
        <f t="shared" si="6"/>
        <v xml:space="preserve"> </v>
      </c>
      <c r="P44" s="468"/>
      <c r="Q44"/>
      <c r="Z44" s="269"/>
      <c r="AA44" s="72" t="str">
        <f>IFERROR(VLOOKUP($Z43,Entries!$H$2:$K$1000,2,0),"")</f>
        <v/>
      </c>
      <c r="AB44" s="208" t="str">
        <f>IFERROR(VLOOKUP($Z43,Entries!$H$2:$K$1000,3,0),"")</f>
        <v/>
      </c>
      <c r="AC44" s="73" t="str">
        <f>IFERROR(VLOOKUP($Z43,Entries!$H$2:$K$1000,4,0),"")</f>
        <v/>
      </c>
    </row>
    <row r="45" spans="1:29" ht="9.9499999999999993" customHeight="1" x14ac:dyDescent="0.25">
      <c r="C45" s="105" t="s">
        <v>17</v>
      </c>
      <c r="D45" s="316">
        <v>7.013888888888889E-3</v>
      </c>
      <c r="E45" s="478"/>
      <c r="F45" s="479"/>
      <c r="G45" s="90">
        <v>11</v>
      </c>
      <c r="H45" s="70" t="str">
        <f t="shared" si="10"/>
        <v/>
      </c>
      <c r="I45" s="207" t="str">
        <f t="shared" si="13"/>
        <v/>
      </c>
      <c r="J45" s="71" t="str">
        <f t="shared" si="11"/>
        <v/>
      </c>
      <c r="K45" s="267" t="str">
        <f t="shared" si="12"/>
        <v/>
      </c>
      <c r="L45" s="267"/>
      <c r="M45" s="175" t="str">
        <f t="shared" si="4"/>
        <v xml:space="preserve"> </v>
      </c>
      <c r="N45" s="176" t="str">
        <f t="shared" si="5"/>
        <v xml:space="preserve"> </v>
      </c>
      <c r="O45" s="177" t="str">
        <f t="shared" si="6"/>
        <v xml:space="preserve"> </v>
      </c>
      <c r="P45" s="468"/>
      <c r="Q45"/>
    </row>
    <row r="46" spans="1:29" ht="9.9499999999999993" customHeight="1" thickBot="1" x14ac:dyDescent="0.3">
      <c r="C46" s="106" t="s">
        <v>16</v>
      </c>
      <c r="D46" s="317">
        <v>7.1296296296296307E-3</v>
      </c>
      <c r="E46" s="480"/>
      <c r="F46" s="481"/>
      <c r="G46" s="91">
        <v>12</v>
      </c>
      <c r="H46" s="72" t="str">
        <f t="shared" si="10"/>
        <v/>
      </c>
      <c r="I46" s="208" t="str">
        <f t="shared" si="13"/>
        <v/>
      </c>
      <c r="J46" s="73" t="str">
        <f t="shared" si="11"/>
        <v/>
      </c>
      <c r="K46" s="281" t="str">
        <f t="shared" si="12"/>
        <v/>
      </c>
      <c r="L46" s="281"/>
      <c r="M46" s="178" t="str">
        <f t="shared" si="4"/>
        <v xml:space="preserve"> </v>
      </c>
      <c r="N46" s="179" t="str">
        <f t="shared" si="5"/>
        <v xml:space="preserve"> </v>
      </c>
      <c r="O46" s="180" t="str">
        <f t="shared" si="6"/>
        <v xml:space="preserve"> </v>
      </c>
      <c r="P46" s="469"/>
      <c r="Q46"/>
    </row>
  </sheetData>
  <mergeCells count="25">
    <mergeCell ref="Z42:AB42"/>
    <mergeCell ref="C43:D43"/>
    <mergeCell ref="V19:X21"/>
    <mergeCell ref="V22:X24"/>
    <mergeCell ref="V25:X27"/>
    <mergeCell ref="V28:X30"/>
    <mergeCell ref="E35:F46"/>
    <mergeCell ref="P35:P37"/>
    <mergeCell ref="P38:P46"/>
    <mergeCell ref="A1:B1"/>
    <mergeCell ref="C1:AB1"/>
    <mergeCell ref="A2:B32"/>
    <mergeCell ref="C2:D42"/>
    <mergeCell ref="E2:G2"/>
    <mergeCell ref="Q2:T2"/>
    <mergeCell ref="U2:U34"/>
    <mergeCell ref="V2:X3"/>
    <mergeCell ref="Y2:Y42"/>
    <mergeCell ref="Z2:AB2"/>
    <mergeCell ref="E3:G34"/>
    <mergeCell ref="V4:X6"/>
    <mergeCell ref="V7:X9"/>
    <mergeCell ref="V10:X12"/>
    <mergeCell ref="V13:X15"/>
    <mergeCell ref="V16:X18"/>
  </mergeCells>
  <conditionalFormatting sqref="P3:P34">
    <cfRule type="cellIs" dxfId="74" priority="4" operator="between">
      <formula>2.9</formula>
      <formula>3.1</formula>
    </cfRule>
    <cfRule type="cellIs" dxfId="73" priority="5" operator="between">
      <formula>1.9</formula>
      <formula>2.1</formula>
    </cfRule>
    <cfRule type="cellIs" dxfId="72" priority="6" operator="between">
      <formula>0.9</formula>
      <formula>1.1</formula>
    </cfRule>
  </conditionalFormatting>
  <conditionalFormatting sqref="G35:G46">
    <cfRule type="cellIs" dxfId="71" priority="1" operator="between">
      <formula>2.9</formula>
      <formula>3.1</formula>
    </cfRule>
    <cfRule type="cellIs" dxfId="70" priority="2" operator="between">
      <formula>1.9</formula>
      <formula>2.1</formula>
    </cfRule>
    <cfRule type="cellIs" dxfId="69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46"/>
  <sheetViews>
    <sheetView showZeros="0" workbookViewId="0">
      <selection activeCell="G51" sqref="G51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70" customWidth="1"/>
    <col min="3" max="3" width="6.7109375" style="270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270" customWidth="1"/>
    <col min="11" max="12" width="12.7109375" style="270" customWidth="1"/>
    <col min="13" max="13" width="6.7109375" style="190" customWidth="1"/>
    <col min="14" max="14" width="6.7109375" style="182" customWidth="1"/>
    <col min="15" max="15" width="6.7109375" style="183" customWidth="1"/>
    <col min="16" max="16" width="12.7109375" style="270" customWidth="1"/>
    <col min="17" max="17" width="8" style="270" hidden="1" customWidth="1"/>
    <col min="18" max="19" width="6.7109375" style="50" hidden="1" customWidth="1"/>
    <col min="20" max="20" width="10.42578125" style="270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270" customWidth="1"/>
    <col min="25" max="25" width="4.42578125" style="8" customWidth="1"/>
    <col min="26" max="26" width="5.7109375" style="8" customWidth="1"/>
    <col min="27" max="27" width="15.7109375" style="50" customWidth="1"/>
    <col min="28" max="28" width="14.85546875" style="270" customWidth="1"/>
    <col min="29" max="16384" width="9.140625" style="8"/>
  </cols>
  <sheetData>
    <row r="1" spans="1:28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ht="9.9499999999999993" customHeight="1" thickBot="1" x14ac:dyDescent="0.3">
      <c r="A2" s="364"/>
      <c r="B2" s="365"/>
      <c r="C2" s="366" t="s">
        <v>30</v>
      </c>
      <c r="D2" s="367"/>
      <c r="E2" s="45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24</v>
      </c>
      <c r="L2" s="77" t="s">
        <v>49</v>
      </c>
      <c r="M2" s="181" t="s">
        <v>15</v>
      </c>
      <c r="N2" s="171" t="s">
        <v>17</v>
      </c>
      <c r="O2" s="170" t="s">
        <v>16</v>
      </c>
      <c r="P2" s="78" t="s">
        <v>5</v>
      </c>
      <c r="Q2" s="473" t="s">
        <v>21</v>
      </c>
      <c r="R2" s="474"/>
      <c r="S2" s="474"/>
      <c r="T2" s="475"/>
      <c r="U2" s="374"/>
      <c r="V2" s="453" t="s">
        <v>12</v>
      </c>
      <c r="W2" s="454"/>
      <c r="X2" s="455"/>
      <c r="Y2" s="364"/>
      <c r="Z2" s="465" t="s">
        <v>13</v>
      </c>
      <c r="AA2" s="466"/>
      <c r="AB2" s="467"/>
    </row>
    <row r="3" spans="1:28" ht="9.9499999999999993" customHeight="1" thickBot="1" x14ac:dyDescent="0.3">
      <c r="A3" s="364"/>
      <c r="B3" s="365"/>
      <c r="C3" s="368"/>
      <c r="D3" s="369"/>
      <c r="E3" s="384" t="s">
        <v>7</v>
      </c>
      <c r="F3" s="385"/>
      <c r="G3" s="385"/>
      <c r="H3" s="46" t="str">
        <f t="shared" ref="H3" si="0">IFERROR(VLOOKUP($J3,$Z$2:$AC$34,2,0),"")</f>
        <v/>
      </c>
      <c r="I3" s="221" t="str">
        <f t="shared" ref="I3" si="1">IFERROR(VLOOKUP($J3,$Z$2:$AC$34,3,0),"")</f>
        <v/>
      </c>
      <c r="J3" s="282"/>
      <c r="K3" s="318"/>
      <c r="L3" s="322"/>
      <c r="M3" s="172" t="str">
        <f>IF($K3&lt;$D$44,IF($K3&gt;0,"NEW","" )," ")</f>
        <v xml:space="preserve"> </v>
      </c>
      <c r="N3" s="173" t="str">
        <f>IF($K3&lt;$D$45,IF($K3&gt;0,"YES","" )," ")</f>
        <v/>
      </c>
      <c r="O3" s="174" t="str">
        <f>IF($K3&lt;$D$46,IF($K3&gt;0,"YES","" )," ")</f>
        <v/>
      </c>
      <c r="P3" s="197" t="str">
        <f t="shared" ref="P3:P34" si="2">IF(K3&gt;0,RANK(K3,$K$3:$K$34,1),"No Runner")</f>
        <v>No Runner</v>
      </c>
      <c r="Q3" s="87">
        <f>K3</f>
        <v>0</v>
      </c>
      <c r="R3" s="85" t="str">
        <f t="shared" ref="R3:T34" si="3">H3</f>
        <v/>
      </c>
      <c r="S3" s="85" t="str">
        <f t="shared" si="3"/>
        <v/>
      </c>
      <c r="T3" s="58">
        <f>J3</f>
        <v>0</v>
      </c>
      <c r="U3" s="365"/>
      <c r="V3" s="456"/>
      <c r="W3" s="457"/>
      <c r="X3" s="458"/>
      <c r="Y3" s="364"/>
      <c r="Z3" s="291"/>
      <c r="AA3" s="292"/>
      <c r="AB3" s="293"/>
    </row>
    <row r="4" spans="1:28" ht="9.9499999999999993" customHeight="1" x14ac:dyDescent="0.25">
      <c r="A4" s="364"/>
      <c r="B4" s="365"/>
      <c r="C4" s="368"/>
      <c r="D4" s="369"/>
      <c r="E4" s="387"/>
      <c r="F4" s="388"/>
      <c r="G4" s="388"/>
      <c r="H4" s="33" t="str">
        <f>IFERROR(VLOOKUP($J4,$Z$2:$AC$34,2,0),"")</f>
        <v/>
      </c>
      <c r="I4" s="20" t="str">
        <f>IFERROR(VLOOKUP($J4,$Z$2:$AC$34,3,0),"")</f>
        <v/>
      </c>
      <c r="J4" s="284"/>
      <c r="K4" s="319"/>
      <c r="L4" s="323"/>
      <c r="M4" s="175" t="str">
        <f t="shared" ref="M4:M46" si="4">IF($K4&lt;$D$44,IF($K4&gt;0,"NEW","" )," ")</f>
        <v xml:space="preserve"> </v>
      </c>
      <c r="N4" s="176" t="str">
        <f t="shared" ref="N4:N46" si="5">IF($K4&lt;$D$45,IF($K4&gt;0,"YES","" )," ")</f>
        <v/>
      </c>
      <c r="O4" s="177" t="str">
        <f t="shared" ref="O4:O46" si="6">IF($K4&lt;$D$46,IF($K4&gt;0,"YES","" )," ")</f>
        <v/>
      </c>
      <c r="P4" s="198" t="str">
        <f t="shared" si="2"/>
        <v>No Runner</v>
      </c>
      <c r="Q4" s="88">
        <f t="shared" ref="Q4:Q34" si="7">K4</f>
        <v>0</v>
      </c>
      <c r="R4" s="84" t="str">
        <f t="shared" si="3"/>
        <v/>
      </c>
      <c r="S4" s="84" t="str">
        <f t="shared" si="3"/>
        <v/>
      </c>
      <c r="T4" s="63">
        <f t="shared" si="3"/>
        <v>0</v>
      </c>
      <c r="U4" s="365"/>
      <c r="V4" s="459" t="s">
        <v>20</v>
      </c>
      <c r="W4" s="460"/>
      <c r="X4" s="461"/>
      <c r="Y4" s="364"/>
      <c r="Z4" s="291"/>
      <c r="AA4" s="292"/>
      <c r="AB4" s="293"/>
    </row>
    <row r="5" spans="1:28" ht="9.9499999999999993" customHeight="1" x14ac:dyDescent="0.25">
      <c r="A5" s="364"/>
      <c r="B5" s="365"/>
      <c r="C5" s="368"/>
      <c r="D5" s="369"/>
      <c r="E5" s="387"/>
      <c r="F5" s="388"/>
      <c r="G5" s="388"/>
      <c r="H5" s="33" t="str">
        <f t="shared" ref="H5:H34" si="8">IFERROR(VLOOKUP($J5,$Z$2:$AC$34,2,0),"")</f>
        <v/>
      </c>
      <c r="I5" s="20" t="str">
        <f t="shared" ref="I5:I34" si="9">IFERROR(VLOOKUP($J5,$Z$2:$AC$34,3,0),"")</f>
        <v/>
      </c>
      <c r="J5" s="284"/>
      <c r="K5" s="319"/>
      <c r="L5" s="323"/>
      <c r="M5" s="175" t="str">
        <f t="shared" si="4"/>
        <v xml:space="preserve"> </v>
      </c>
      <c r="N5" s="176" t="str">
        <f t="shared" si="5"/>
        <v/>
      </c>
      <c r="O5" s="177" t="str">
        <f t="shared" si="6"/>
        <v/>
      </c>
      <c r="P5" s="198" t="str">
        <f t="shared" si="2"/>
        <v>No Runner</v>
      </c>
      <c r="Q5" s="88">
        <f t="shared" si="7"/>
        <v>0</v>
      </c>
      <c r="R5" s="84" t="str">
        <f t="shared" si="3"/>
        <v/>
      </c>
      <c r="S5" s="84" t="str">
        <f t="shared" si="3"/>
        <v/>
      </c>
      <c r="T5" s="63">
        <f t="shared" si="3"/>
        <v>0</v>
      </c>
      <c r="U5" s="365"/>
      <c r="V5" s="462"/>
      <c r="W5" s="463"/>
      <c r="X5" s="464"/>
      <c r="Y5" s="364"/>
      <c r="Z5" s="291"/>
      <c r="AA5" s="292"/>
      <c r="AB5" s="293"/>
    </row>
    <row r="6" spans="1:28" ht="9.9499999999999993" customHeight="1" x14ac:dyDescent="0.25">
      <c r="A6" s="364"/>
      <c r="B6" s="365"/>
      <c r="C6" s="368"/>
      <c r="D6" s="369"/>
      <c r="E6" s="387"/>
      <c r="F6" s="388"/>
      <c r="G6" s="388"/>
      <c r="H6" s="33" t="str">
        <f t="shared" si="8"/>
        <v/>
      </c>
      <c r="I6" s="20" t="str">
        <f t="shared" si="9"/>
        <v/>
      </c>
      <c r="J6" s="284"/>
      <c r="K6" s="319"/>
      <c r="L6" s="323"/>
      <c r="M6" s="175" t="str">
        <f t="shared" si="4"/>
        <v xml:space="preserve"> </v>
      </c>
      <c r="N6" s="176" t="str">
        <f t="shared" si="5"/>
        <v/>
      </c>
      <c r="O6" s="177" t="str">
        <f t="shared" si="6"/>
        <v/>
      </c>
      <c r="P6" s="198" t="str">
        <f t="shared" si="2"/>
        <v>No Runner</v>
      </c>
      <c r="Q6" s="88">
        <f t="shared" si="7"/>
        <v>0</v>
      </c>
      <c r="R6" s="84" t="str">
        <f t="shared" si="3"/>
        <v/>
      </c>
      <c r="S6" s="84" t="str">
        <f t="shared" si="3"/>
        <v/>
      </c>
      <c r="T6" s="63">
        <f t="shared" si="3"/>
        <v>0</v>
      </c>
      <c r="U6" s="365"/>
      <c r="V6" s="462"/>
      <c r="W6" s="463"/>
      <c r="X6" s="464"/>
      <c r="Y6" s="364"/>
      <c r="Z6" s="291"/>
      <c r="AA6" s="292"/>
      <c r="AB6" s="293"/>
    </row>
    <row r="7" spans="1:28" ht="9.9499999999999993" customHeight="1" x14ac:dyDescent="0.25">
      <c r="A7" s="364"/>
      <c r="B7" s="365"/>
      <c r="C7" s="368"/>
      <c r="D7" s="369"/>
      <c r="E7" s="387"/>
      <c r="F7" s="388"/>
      <c r="G7" s="388"/>
      <c r="H7" s="33" t="str">
        <f t="shared" si="8"/>
        <v/>
      </c>
      <c r="I7" s="20" t="str">
        <f t="shared" si="9"/>
        <v/>
      </c>
      <c r="J7" s="284"/>
      <c r="K7" s="319"/>
      <c r="L7" s="323"/>
      <c r="M7" s="175" t="str">
        <f t="shared" si="4"/>
        <v xml:space="preserve"> </v>
      </c>
      <c r="N7" s="176" t="str">
        <f t="shared" si="5"/>
        <v/>
      </c>
      <c r="O7" s="177" t="str">
        <f t="shared" si="6"/>
        <v/>
      </c>
      <c r="P7" s="198" t="str">
        <f t="shared" si="2"/>
        <v>No Runner</v>
      </c>
      <c r="Q7" s="88">
        <f t="shared" si="7"/>
        <v>0</v>
      </c>
      <c r="R7" s="84" t="str">
        <f t="shared" si="3"/>
        <v/>
      </c>
      <c r="S7" s="84" t="str">
        <f t="shared" si="3"/>
        <v/>
      </c>
      <c r="T7" s="63">
        <f t="shared" si="3"/>
        <v>0</v>
      </c>
      <c r="U7" s="365"/>
      <c r="V7" s="459" t="s">
        <v>57</v>
      </c>
      <c r="W7" s="460"/>
      <c r="X7" s="461"/>
      <c r="Y7" s="364"/>
      <c r="Z7" s="291"/>
      <c r="AA7" s="292"/>
      <c r="AB7" s="293"/>
    </row>
    <row r="8" spans="1:28" ht="9.9499999999999993" customHeight="1" x14ac:dyDescent="0.25">
      <c r="A8" s="364"/>
      <c r="B8" s="365"/>
      <c r="C8" s="368"/>
      <c r="D8" s="369"/>
      <c r="E8" s="387"/>
      <c r="F8" s="388"/>
      <c r="G8" s="388"/>
      <c r="H8" s="33" t="str">
        <f t="shared" si="8"/>
        <v/>
      </c>
      <c r="I8" s="20" t="str">
        <f t="shared" si="9"/>
        <v/>
      </c>
      <c r="J8" s="284"/>
      <c r="K8" s="319"/>
      <c r="L8" s="323"/>
      <c r="M8" s="175" t="str">
        <f t="shared" si="4"/>
        <v xml:space="preserve"> </v>
      </c>
      <c r="N8" s="176" t="str">
        <f t="shared" si="5"/>
        <v/>
      </c>
      <c r="O8" s="177" t="str">
        <f t="shared" si="6"/>
        <v/>
      </c>
      <c r="P8" s="198" t="str">
        <f t="shared" si="2"/>
        <v>No Runner</v>
      </c>
      <c r="Q8" s="88">
        <f t="shared" si="7"/>
        <v>0</v>
      </c>
      <c r="R8" s="84" t="str">
        <f t="shared" si="3"/>
        <v/>
      </c>
      <c r="S8" s="84" t="str">
        <f t="shared" si="3"/>
        <v/>
      </c>
      <c r="T8" s="63">
        <f t="shared" si="3"/>
        <v>0</v>
      </c>
      <c r="U8" s="365"/>
      <c r="V8" s="462"/>
      <c r="W8" s="463"/>
      <c r="X8" s="464"/>
      <c r="Y8" s="364"/>
      <c r="Z8" s="291"/>
      <c r="AA8" s="292"/>
      <c r="AB8" s="293"/>
    </row>
    <row r="9" spans="1:28" ht="9.9499999999999993" customHeight="1" x14ac:dyDescent="0.25">
      <c r="A9" s="364"/>
      <c r="B9" s="365"/>
      <c r="C9" s="368"/>
      <c r="D9" s="369"/>
      <c r="E9" s="387"/>
      <c r="F9" s="388"/>
      <c r="G9" s="388"/>
      <c r="H9" s="34" t="str">
        <f t="shared" si="8"/>
        <v/>
      </c>
      <c r="I9" s="21" t="str">
        <f t="shared" si="9"/>
        <v/>
      </c>
      <c r="J9" s="284"/>
      <c r="K9" s="319"/>
      <c r="L9" s="323"/>
      <c r="M9" s="175" t="str">
        <f t="shared" si="4"/>
        <v xml:space="preserve"> </v>
      </c>
      <c r="N9" s="176" t="str">
        <f t="shared" si="5"/>
        <v/>
      </c>
      <c r="O9" s="177" t="str">
        <f t="shared" si="6"/>
        <v/>
      </c>
      <c r="P9" s="198" t="str">
        <f t="shared" si="2"/>
        <v>No Runner</v>
      </c>
      <c r="Q9" s="88">
        <f t="shared" si="7"/>
        <v>0</v>
      </c>
      <c r="R9" s="84" t="str">
        <f t="shared" si="3"/>
        <v/>
      </c>
      <c r="S9" s="84" t="str">
        <f t="shared" si="3"/>
        <v/>
      </c>
      <c r="T9" s="63">
        <f t="shared" si="3"/>
        <v>0</v>
      </c>
      <c r="U9" s="365"/>
      <c r="V9" s="462"/>
      <c r="W9" s="463"/>
      <c r="X9" s="464"/>
      <c r="Y9" s="364"/>
      <c r="Z9" s="291"/>
      <c r="AA9" s="292"/>
      <c r="AB9" s="293"/>
    </row>
    <row r="10" spans="1:28" ht="9.9499999999999993" customHeight="1" x14ac:dyDescent="0.25">
      <c r="A10" s="364"/>
      <c r="B10" s="365"/>
      <c r="C10" s="368"/>
      <c r="D10" s="369"/>
      <c r="E10" s="387"/>
      <c r="F10" s="388"/>
      <c r="G10" s="388"/>
      <c r="H10" s="33" t="str">
        <f t="shared" si="8"/>
        <v/>
      </c>
      <c r="I10" s="20" t="str">
        <f t="shared" si="9"/>
        <v/>
      </c>
      <c r="J10" s="284"/>
      <c r="K10" s="319"/>
      <c r="L10" s="323"/>
      <c r="M10" s="175" t="str">
        <f t="shared" si="4"/>
        <v xml:space="preserve"> </v>
      </c>
      <c r="N10" s="176" t="str">
        <f t="shared" si="5"/>
        <v/>
      </c>
      <c r="O10" s="177" t="str">
        <f t="shared" si="6"/>
        <v/>
      </c>
      <c r="P10" s="198" t="str">
        <f t="shared" si="2"/>
        <v>No Runner</v>
      </c>
      <c r="Q10" s="88">
        <f t="shared" si="7"/>
        <v>0</v>
      </c>
      <c r="R10" s="84" t="str">
        <f t="shared" si="3"/>
        <v/>
      </c>
      <c r="S10" s="84" t="str">
        <f t="shared" si="3"/>
        <v/>
      </c>
      <c r="T10" s="63">
        <f t="shared" si="3"/>
        <v>0</v>
      </c>
      <c r="U10" s="365"/>
      <c r="V10" s="402"/>
      <c r="W10" s="403"/>
      <c r="X10" s="404"/>
      <c r="Y10" s="364"/>
      <c r="Z10" s="291"/>
      <c r="AA10" s="292"/>
      <c r="AB10" s="293"/>
    </row>
    <row r="11" spans="1:28" ht="9.9499999999999993" customHeight="1" x14ac:dyDescent="0.25">
      <c r="A11" s="364"/>
      <c r="B11" s="365"/>
      <c r="C11" s="368"/>
      <c r="D11" s="369"/>
      <c r="E11" s="387"/>
      <c r="F11" s="388"/>
      <c r="G11" s="388"/>
      <c r="H11" s="33" t="str">
        <f t="shared" si="8"/>
        <v/>
      </c>
      <c r="I11" s="20" t="str">
        <f t="shared" si="9"/>
        <v/>
      </c>
      <c r="J11" s="284"/>
      <c r="K11" s="319"/>
      <c r="L11" s="323"/>
      <c r="M11" s="175" t="str">
        <f t="shared" si="4"/>
        <v xml:space="preserve"> </v>
      </c>
      <c r="N11" s="176" t="str">
        <f t="shared" si="5"/>
        <v/>
      </c>
      <c r="O11" s="177" t="str">
        <f t="shared" si="6"/>
        <v/>
      </c>
      <c r="P11" s="198" t="str">
        <f t="shared" si="2"/>
        <v>No Runner</v>
      </c>
      <c r="Q11" s="88">
        <f t="shared" si="7"/>
        <v>0</v>
      </c>
      <c r="R11" s="84" t="str">
        <f t="shared" si="3"/>
        <v/>
      </c>
      <c r="S11" s="84" t="str">
        <f t="shared" si="3"/>
        <v/>
      </c>
      <c r="T11" s="63">
        <f t="shared" si="3"/>
        <v>0</v>
      </c>
      <c r="U11" s="365"/>
      <c r="V11" s="396"/>
      <c r="W11" s="397"/>
      <c r="X11" s="398"/>
      <c r="Y11" s="364"/>
      <c r="Z11" s="291"/>
      <c r="AA11" s="292"/>
      <c r="AB11" s="293"/>
    </row>
    <row r="12" spans="1:28" ht="9.9499999999999993" customHeight="1" x14ac:dyDescent="0.25">
      <c r="A12" s="364"/>
      <c r="B12" s="365"/>
      <c r="C12" s="368"/>
      <c r="D12" s="369"/>
      <c r="E12" s="387"/>
      <c r="F12" s="388"/>
      <c r="G12" s="388"/>
      <c r="H12" s="33" t="str">
        <f t="shared" si="8"/>
        <v/>
      </c>
      <c r="I12" s="20" t="str">
        <f t="shared" si="9"/>
        <v/>
      </c>
      <c r="J12" s="284"/>
      <c r="K12" s="319"/>
      <c r="L12" s="323"/>
      <c r="M12" s="175" t="str">
        <f t="shared" si="4"/>
        <v xml:space="preserve"> </v>
      </c>
      <c r="N12" s="176" t="str">
        <f t="shared" si="5"/>
        <v/>
      </c>
      <c r="O12" s="177" t="str">
        <f t="shared" si="6"/>
        <v/>
      </c>
      <c r="P12" s="198" t="str">
        <f t="shared" si="2"/>
        <v>No Runner</v>
      </c>
      <c r="Q12" s="88">
        <f t="shared" si="7"/>
        <v>0</v>
      </c>
      <c r="R12" s="84" t="str">
        <f t="shared" si="3"/>
        <v/>
      </c>
      <c r="S12" s="84" t="str">
        <f t="shared" si="3"/>
        <v/>
      </c>
      <c r="T12" s="63">
        <f t="shared" si="3"/>
        <v>0</v>
      </c>
      <c r="U12" s="365"/>
      <c r="V12" s="399"/>
      <c r="W12" s="400"/>
      <c r="X12" s="401"/>
      <c r="Y12" s="364"/>
      <c r="Z12" s="291"/>
      <c r="AA12" s="292"/>
      <c r="AB12" s="293"/>
    </row>
    <row r="13" spans="1:28" ht="9.9499999999999993" customHeight="1" x14ac:dyDescent="0.25">
      <c r="A13" s="364"/>
      <c r="B13" s="365"/>
      <c r="C13" s="368"/>
      <c r="D13" s="369"/>
      <c r="E13" s="387"/>
      <c r="F13" s="388"/>
      <c r="G13" s="388"/>
      <c r="H13" s="33" t="str">
        <f t="shared" si="8"/>
        <v/>
      </c>
      <c r="I13" s="20" t="str">
        <f t="shared" si="9"/>
        <v/>
      </c>
      <c r="J13" s="284"/>
      <c r="K13" s="319"/>
      <c r="L13" s="323"/>
      <c r="M13" s="175" t="str">
        <f t="shared" si="4"/>
        <v xml:space="preserve"> </v>
      </c>
      <c r="N13" s="176" t="str">
        <f t="shared" si="5"/>
        <v/>
      </c>
      <c r="O13" s="177" t="str">
        <f t="shared" si="6"/>
        <v/>
      </c>
      <c r="P13" s="198" t="str">
        <f t="shared" si="2"/>
        <v>No Runner</v>
      </c>
      <c r="Q13" s="88">
        <f t="shared" si="7"/>
        <v>0</v>
      </c>
      <c r="R13" s="84" t="str">
        <f t="shared" si="3"/>
        <v/>
      </c>
      <c r="S13" s="84" t="str">
        <f t="shared" si="3"/>
        <v/>
      </c>
      <c r="T13" s="63">
        <f t="shared" si="3"/>
        <v>0</v>
      </c>
      <c r="U13" s="365"/>
      <c r="V13" s="402"/>
      <c r="W13" s="403"/>
      <c r="X13" s="404"/>
      <c r="Y13" s="364"/>
      <c r="Z13" s="291"/>
      <c r="AA13" s="292"/>
      <c r="AB13" s="293"/>
    </row>
    <row r="14" spans="1:28" ht="9.9499999999999993" customHeight="1" x14ac:dyDescent="0.25">
      <c r="A14" s="364"/>
      <c r="B14" s="365"/>
      <c r="C14" s="368"/>
      <c r="D14" s="369"/>
      <c r="E14" s="387"/>
      <c r="F14" s="388"/>
      <c r="G14" s="388"/>
      <c r="H14" s="33" t="str">
        <f t="shared" si="8"/>
        <v/>
      </c>
      <c r="I14" s="20" t="str">
        <f t="shared" si="9"/>
        <v/>
      </c>
      <c r="J14" s="284"/>
      <c r="K14" s="319"/>
      <c r="L14" s="323"/>
      <c r="M14" s="175" t="str">
        <f t="shared" si="4"/>
        <v xml:space="preserve"> </v>
      </c>
      <c r="N14" s="176" t="str">
        <f t="shared" si="5"/>
        <v/>
      </c>
      <c r="O14" s="177" t="str">
        <f t="shared" si="6"/>
        <v/>
      </c>
      <c r="P14" s="198" t="str">
        <f t="shared" si="2"/>
        <v>No Runner</v>
      </c>
      <c r="Q14" s="88">
        <f t="shared" si="7"/>
        <v>0</v>
      </c>
      <c r="R14" s="84" t="str">
        <f t="shared" si="3"/>
        <v/>
      </c>
      <c r="S14" s="84" t="str">
        <f t="shared" si="3"/>
        <v/>
      </c>
      <c r="T14" s="63">
        <f t="shared" si="3"/>
        <v>0</v>
      </c>
      <c r="U14" s="365"/>
      <c r="V14" s="396"/>
      <c r="W14" s="397"/>
      <c r="X14" s="398"/>
      <c r="Y14" s="364"/>
      <c r="Z14" s="291"/>
      <c r="AA14" s="292"/>
      <c r="AB14" s="293"/>
    </row>
    <row r="15" spans="1:28" ht="9.9499999999999993" customHeight="1" x14ac:dyDescent="0.25">
      <c r="A15" s="364"/>
      <c r="B15" s="365"/>
      <c r="C15" s="368"/>
      <c r="D15" s="369"/>
      <c r="E15" s="387"/>
      <c r="F15" s="388"/>
      <c r="G15" s="388"/>
      <c r="H15" s="33" t="str">
        <f t="shared" si="8"/>
        <v/>
      </c>
      <c r="I15" s="20" t="str">
        <f t="shared" si="9"/>
        <v/>
      </c>
      <c r="J15" s="284"/>
      <c r="K15" s="319"/>
      <c r="L15" s="323"/>
      <c r="M15" s="175" t="str">
        <f t="shared" si="4"/>
        <v xml:space="preserve"> </v>
      </c>
      <c r="N15" s="176" t="str">
        <f t="shared" si="5"/>
        <v/>
      </c>
      <c r="O15" s="177" t="str">
        <f t="shared" si="6"/>
        <v/>
      </c>
      <c r="P15" s="198" t="str">
        <f t="shared" si="2"/>
        <v>No Runner</v>
      </c>
      <c r="Q15" s="88">
        <f t="shared" si="7"/>
        <v>0</v>
      </c>
      <c r="R15" s="84" t="str">
        <f t="shared" si="3"/>
        <v/>
      </c>
      <c r="S15" s="84" t="str">
        <f t="shared" si="3"/>
        <v/>
      </c>
      <c r="T15" s="63">
        <f t="shared" si="3"/>
        <v>0</v>
      </c>
      <c r="U15" s="365"/>
      <c r="V15" s="399"/>
      <c r="W15" s="400"/>
      <c r="X15" s="401"/>
      <c r="Y15" s="364"/>
      <c r="Z15" s="291"/>
      <c r="AA15" s="292"/>
      <c r="AB15" s="293"/>
    </row>
    <row r="16" spans="1:28" ht="9.9499999999999993" customHeight="1" x14ac:dyDescent="0.25">
      <c r="A16" s="364"/>
      <c r="B16" s="365"/>
      <c r="C16" s="368"/>
      <c r="D16" s="369"/>
      <c r="E16" s="387"/>
      <c r="F16" s="388"/>
      <c r="G16" s="388"/>
      <c r="H16" s="35" t="str">
        <f t="shared" si="8"/>
        <v/>
      </c>
      <c r="I16" s="222" t="str">
        <f t="shared" si="9"/>
        <v/>
      </c>
      <c r="J16" s="284"/>
      <c r="K16" s="319"/>
      <c r="L16" s="323"/>
      <c r="M16" s="175" t="str">
        <f t="shared" si="4"/>
        <v xml:space="preserve"> </v>
      </c>
      <c r="N16" s="176" t="str">
        <f t="shared" si="5"/>
        <v/>
      </c>
      <c r="O16" s="177" t="str">
        <f t="shared" si="6"/>
        <v/>
      </c>
      <c r="P16" s="198" t="str">
        <f t="shared" si="2"/>
        <v>No Runner</v>
      </c>
      <c r="Q16" s="88">
        <f t="shared" si="7"/>
        <v>0</v>
      </c>
      <c r="R16" s="84" t="str">
        <f t="shared" si="3"/>
        <v/>
      </c>
      <c r="S16" s="84" t="str">
        <f t="shared" si="3"/>
        <v/>
      </c>
      <c r="T16" s="63">
        <f t="shared" si="3"/>
        <v>0</v>
      </c>
      <c r="U16" s="365"/>
      <c r="V16" s="402"/>
      <c r="W16" s="403"/>
      <c r="X16" s="404"/>
      <c r="Y16" s="364"/>
      <c r="Z16" s="291"/>
      <c r="AA16" s="292"/>
      <c r="AB16" s="293"/>
    </row>
    <row r="17" spans="1:28" ht="9.9499999999999993" customHeight="1" x14ac:dyDescent="0.25">
      <c r="A17" s="364"/>
      <c r="B17" s="365"/>
      <c r="C17" s="368"/>
      <c r="D17" s="369"/>
      <c r="E17" s="387"/>
      <c r="F17" s="388"/>
      <c r="G17" s="388"/>
      <c r="H17" s="7" t="str">
        <f t="shared" si="8"/>
        <v/>
      </c>
      <c r="I17" s="10" t="str">
        <f t="shared" si="9"/>
        <v/>
      </c>
      <c r="J17" s="286"/>
      <c r="K17" s="319"/>
      <c r="L17" s="323"/>
      <c r="M17" s="175" t="str">
        <f t="shared" si="4"/>
        <v xml:space="preserve"> </v>
      </c>
      <c r="N17" s="176" t="str">
        <f t="shared" si="5"/>
        <v/>
      </c>
      <c r="O17" s="177" t="str">
        <f t="shared" si="6"/>
        <v/>
      </c>
      <c r="P17" s="198" t="str">
        <f t="shared" si="2"/>
        <v>No Runner</v>
      </c>
      <c r="Q17" s="88">
        <f t="shared" si="7"/>
        <v>0</v>
      </c>
      <c r="R17" s="84" t="str">
        <f t="shared" si="3"/>
        <v/>
      </c>
      <c r="S17" s="84" t="str">
        <f t="shared" si="3"/>
        <v/>
      </c>
      <c r="T17" s="63">
        <f t="shared" si="3"/>
        <v>0</v>
      </c>
      <c r="U17" s="365"/>
      <c r="V17" s="396"/>
      <c r="W17" s="397"/>
      <c r="X17" s="398"/>
      <c r="Y17" s="364"/>
      <c r="Z17" s="291"/>
      <c r="AA17" s="292"/>
      <c r="AB17" s="293"/>
    </row>
    <row r="18" spans="1:28" ht="9.9499999999999993" customHeight="1" x14ac:dyDescent="0.25">
      <c r="A18" s="364"/>
      <c r="B18" s="365"/>
      <c r="C18" s="368"/>
      <c r="D18" s="369"/>
      <c r="E18" s="387"/>
      <c r="F18" s="388"/>
      <c r="G18" s="388"/>
      <c r="H18" s="7" t="str">
        <f t="shared" si="8"/>
        <v/>
      </c>
      <c r="I18" s="10" t="str">
        <f t="shared" si="9"/>
        <v/>
      </c>
      <c r="J18" s="286"/>
      <c r="K18" s="319"/>
      <c r="L18" s="323"/>
      <c r="M18" s="175" t="str">
        <f t="shared" si="4"/>
        <v xml:space="preserve"> </v>
      </c>
      <c r="N18" s="176" t="str">
        <f t="shared" si="5"/>
        <v/>
      </c>
      <c r="O18" s="177" t="str">
        <f t="shared" si="6"/>
        <v/>
      </c>
      <c r="P18" s="198" t="str">
        <f t="shared" si="2"/>
        <v>No Runner</v>
      </c>
      <c r="Q18" s="88">
        <f t="shared" si="7"/>
        <v>0</v>
      </c>
      <c r="R18" s="84" t="str">
        <f t="shared" si="3"/>
        <v/>
      </c>
      <c r="S18" s="84" t="str">
        <f t="shared" si="3"/>
        <v/>
      </c>
      <c r="T18" s="63">
        <f t="shared" si="3"/>
        <v>0</v>
      </c>
      <c r="U18" s="365"/>
      <c r="V18" s="399"/>
      <c r="W18" s="400"/>
      <c r="X18" s="401"/>
      <c r="Y18" s="364"/>
      <c r="Z18" s="291"/>
      <c r="AA18" s="292"/>
      <c r="AB18" s="293"/>
    </row>
    <row r="19" spans="1:28" ht="9.9499999999999993" customHeight="1" x14ac:dyDescent="0.25">
      <c r="A19" s="364"/>
      <c r="B19" s="365"/>
      <c r="C19" s="368"/>
      <c r="D19" s="369"/>
      <c r="E19" s="387"/>
      <c r="F19" s="388"/>
      <c r="G19" s="388"/>
      <c r="H19" s="34" t="str">
        <f t="shared" si="8"/>
        <v/>
      </c>
      <c r="I19" s="21" t="str">
        <f t="shared" si="9"/>
        <v/>
      </c>
      <c r="J19" s="284"/>
      <c r="K19" s="319"/>
      <c r="L19" s="323"/>
      <c r="M19" s="175" t="str">
        <f t="shared" si="4"/>
        <v xml:space="preserve"> </v>
      </c>
      <c r="N19" s="176" t="str">
        <f t="shared" si="5"/>
        <v/>
      </c>
      <c r="O19" s="177" t="str">
        <f t="shared" si="6"/>
        <v/>
      </c>
      <c r="P19" s="198" t="str">
        <f t="shared" si="2"/>
        <v>No Runner</v>
      </c>
      <c r="Q19" s="88">
        <f t="shared" si="7"/>
        <v>0</v>
      </c>
      <c r="R19" s="84" t="str">
        <f t="shared" si="3"/>
        <v/>
      </c>
      <c r="S19" s="84" t="str">
        <f t="shared" si="3"/>
        <v/>
      </c>
      <c r="T19" s="63">
        <f t="shared" si="3"/>
        <v>0</v>
      </c>
      <c r="U19" s="365"/>
      <c r="V19" s="402"/>
      <c r="W19" s="403"/>
      <c r="X19" s="404"/>
      <c r="Y19" s="364"/>
      <c r="Z19" s="291"/>
      <c r="AA19" s="292"/>
      <c r="AB19" s="293"/>
    </row>
    <row r="20" spans="1:28" ht="9.9499999999999993" customHeight="1" x14ac:dyDescent="0.25">
      <c r="A20" s="364"/>
      <c r="B20" s="365"/>
      <c r="C20" s="368"/>
      <c r="D20" s="369"/>
      <c r="E20" s="387"/>
      <c r="F20" s="388"/>
      <c r="G20" s="388"/>
      <c r="H20" s="33" t="str">
        <f t="shared" si="8"/>
        <v/>
      </c>
      <c r="I20" s="20" t="str">
        <f t="shared" si="9"/>
        <v/>
      </c>
      <c r="J20" s="284"/>
      <c r="K20" s="319"/>
      <c r="L20" s="323"/>
      <c r="M20" s="175" t="str">
        <f t="shared" si="4"/>
        <v xml:space="preserve"> </v>
      </c>
      <c r="N20" s="176" t="str">
        <f t="shared" si="5"/>
        <v/>
      </c>
      <c r="O20" s="177" t="str">
        <f t="shared" si="6"/>
        <v/>
      </c>
      <c r="P20" s="198" t="str">
        <f t="shared" si="2"/>
        <v>No Runner</v>
      </c>
      <c r="Q20" s="88">
        <f t="shared" si="7"/>
        <v>0</v>
      </c>
      <c r="R20" s="84" t="str">
        <f t="shared" si="3"/>
        <v/>
      </c>
      <c r="S20" s="84" t="str">
        <f t="shared" si="3"/>
        <v/>
      </c>
      <c r="T20" s="63">
        <f t="shared" si="3"/>
        <v>0</v>
      </c>
      <c r="U20" s="365"/>
      <c r="V20" s="396"/>
      <c r="W20" s="397"/>
      <c r="X20" s="398"/>
      <c r="Y20" s="364"/>
      <c r="Z20" s="291"/>
      <c r="AA20" s="292"/>
      <c r="AB20" s="293"/>
    </row>
    <row r="21" spans="1:28" ht="9.9499999999999993" customHeight="1" x14ac:dyDescent="0.25">
      <c r="A21" s="364"/>
      <c r="B21" s="365"/>
      <c r="C21" s="368"/>
      <c r="D21" s="369"/>
      <c r="E21" s="387"/>
      <c r="F21" s="388"/>
      <c r="G21" s="388"/>
      <c r="H21" s="34" t="str">
        <f t="shared" si="8"/>
        <v/>
      </c>
      <c r="I21" s="21" t="str">
        <f t="shared" si="9"/>
        <v/>
      </c>
      <c r="J21" s="284"/>
      <c r="K21" s="319"/>
      <c r="L21" s="323"/>
      <c r="M21" s="175" t="str">
        <f t="shared" si="4"/>
        <v xml:space="preserve"> </v>
      </c>
      <c r="N21" s="176" t="str">
        <f t="shared" si="5"/>
        <v/>
      </c>
      <c r="O21" s="177" t="str">
        <f t="shared" si="6"/>
        <v/>
      </c>
      <c r="P21" s="198" t="str">
        <f t="shared" si="2"/>
        <v>No Runner</v>
      </c>
      <c r="Q21" s="88">
        <f t="shared" si="7"/>
        <v>0</v>
      </c>
      <c r="R21" s="84" t="str">
        <f t="shared" si="3"/>
        <v/>
      </c>
      <c r="S21" s="84" t="str">
        <f t="shared" si="3"/>
        <v/>
      </c>
      <c r="T21" s="63">
        <f t="shared" si="3"/>
        <v>0</v>
      </c>
      <c r="U21" s="365"/>
      <c r="V21" s="399"/>
      <c r="W21" s="400"/>
      <c r="X21" s="401"/>
      <c r="Y21" s="364"/>
      <c r="Z21" s="291"/>
      <c r="AA21" s="292"/>
      <c r="AB21" s="293"/>
    </row>
    <row r="22" spans="1:28" ht="9.9499999999999993" customHeight="1" x14ac:dyDescent="0.25">
      <c r="A22" s="364"/>
      <c r="B22" s="365"/>
      <c r="C22" s="368"/>
      <c r="D22" s="369"/>
      <c r="E22" s="387"/>
      <c r="F22" s="388"/>
      <c r="G22" s="388"/>
      <c r="H22" s="34" t="str">
        <f t="shared" si="8"/>
        <v/>
      </c>
      <c r="I22" s="21" t="str">
        <f t="shared" si="9"/>
        <v/>
      </c>
      <c r="J22" s="284"/>
      <c r="K22" s="319"/>
      <c r="L22" s="323"/>
      <c r="M22" s="175" t="str">
        <f t="shared" si="4"/>
        <v xml:space="preserve"> </v>
      </c>
      <c r="N22" s="176" t="str">
        <f t="shared" si="5"/>
        <v/>
      </c>
      <c r="O22" s="177" t="str">
        <f t="shared" si="6"/>
        <v/>
      </c>
      <c r="P22" s="198" t="str">
        <f t="shared" si="2"/>
        <v>No Runner</v>
      </c>
      <c r="Q22" s="88">
        <f t="shared" si="7"/>
        <v>0</v>
      </c>
      <c r="R22" s="84" t="str">
        <f t="shared" si="3"/>
        <v/>
      </c>
      <c r="S22" s="84" t="str">
        <f t="shared" si="3"/>
        <v/>
      </c>
      <c r="T22" s="63">
        <f t="shared" si="3"/>
        <v>0</v>
      </c>
      <c r="U22" s="365"/>
      <c r="V22" s="405"/>
      <c r="W22" s="406"/>
      <c r="X22" s="407"/>
      <c r="Y22" s="364"/>
      <c r="Z22" s="291"/>
      <c r="AA22" s="292"/>
      <c r="AB22" s="293"/>
    </row>
    <row r="23" spans="1:28" ht="9.9499999999999993" customHeight="1" x14ac:dyDescent="0.25">
      <c r="A23" s="364"/>
      <c r="B23" s="365"/>
      <c r="C23" s="368"/>
      <c r="D23" s="369"/>
      <c r="E23" s="387"/>
      <c r="F23" s="388"/>
      <c r="G23" s="388"/>
      <c r="H23" s="33" t="str">
        <f t="shared" si="8"/>
        <v/>
      </c>
      <c r="I23" s="20" t="str">
        <f t="shared" si="9"/>
        <v/>
      </c>
      <c r="J23" s="284"/>
      <c r="K23" s="319"/>
      <c r="L23" s="323"/>
      <c r="M23" s="175" t="str">
        <f t="shared" si="4"/>
        <v xml:space="preserve"> </v>
      </c>
      <c r="N23" s="176" t="str">
        <f t="shared" si="5"/>
        <v/>
      </c>
      <c r="O23" s="177" t="str">
        <f t="shared" si="6"/>
        <v/>
      </c>
      <c r="P23" s="198" t="str">
        <f t="shared" si="2"/>
        <v>No Runner</v>
      </c>
      <c r="Q23" s="88">
        <f t="shared" si="7"/>
        <v>0</v>
      </c>
      <c r="R23" s="84" t="str">
        <f t="shared" si="3"/>
        <v/>
      </c>
      <c r="S23" s="84" t="str">
        <f t="shared" si="3"/>
        <v/>
      </c>
      <c r="T23" s="63">
        <f t="shared" si="3"/>
        <v>0</v>
      </c>
      <c r="U23" s="365"/>
      <c r="V23" s="408"/>
      <c r="W23" s="409"/>
      <c r="X23" s="410"/>
      <c r="Y23" s="364"/>
      <c r="Z23" s="291"/>
      <c r="AA23" s="292"/>
      <c r="AB23" s="293"/>
    </row>
    <row r="24" spans="1:28" ht="9.9499999999999993" customHeight="1" x14ac:dyDescent="0.25">
      <c r="A24" s="364"/>
      <c r="B24" s="365"/>
      <c r="C24" s="368"/>
      <c r="D24" s="369"/>
      <c r="E24" s="387"/>
      <c r="F24" s="388"/>
      <c r="G24" s="388"/>
      <c r="H24" s="33" t="str">
        <f t="shared" si="8"/>
        <v/>
      </c>
      <c r="I24" s="20" t="str">
        <f t="shared" si="9"/>
        <v/>
      </c>
      <c r="J24" s="284"/>
      <c r="K24" s="319"/>
      <c r="L24" s="323"/>
      <c r="M24" s="175" t="str">
        <f t="shared" si="4"/>
        <v xml:space="preserve"> </v>
      </c>
      <c r="N24" s="176" t="str">
        <f t="shared" si="5"/>
        <v/>
      </c>
      <c r="O24" s="177" t="str">
        <f t="shared" si="6"/>
        <v/>
      </c>
      <c r="P24" s="198" t="str">
        <f t="shared" si="2"/>
        <v>No Runner</v>
      </c>
      <c r="Q24" s="88">
        <f t="shared" si="7"/>
        <v>0</v>
      </c>
      <c r="R24" s="84" t="str">
        <f t="shared" si="3"/>
        <v/>
      </c>
      <c r="S24" s="84" t="str">
        <f t="shared" si="3"/>
        <v/>
      </c>
      <c r="T24" s="63">
        <f t="shared" si="3"/>
        <v>0</v>
      </c>
      <c r="U24" s="365"/>
      <c r="V24" s="411"/>
      <c r="W24" s="412"/>
      <c r="X24" s="413"/>
      <c r="Y24" s="364"/>
      <c r="Z24" s="291"/>
      <c r="AA24" s="292"/>
      <c r="AB24" s="293"/>
    </row>
    <row r="25" spans="1:28" ht="9.9499999999999993" customHeight="1" x14ac:dyDescent="0.25">
      <c r="A25" s="364"/>
      <c r="B25" s="365"/>
      <c r="C25" s="368"/>
      <c r="D25" s="369"/>
      <c r="E25" s="387"/>
      <c r="F25" s="388"/>
      <c r="G25" s="388"/>
      <c r="H25" s="7" t="str">
        <f t="shared" si="8"/>
        <v/>
      </c>
      <c r="I25" s="10" t="str">
        <f t="shared" si="9"/>
        <v/>
      </c>
      <c r="J25" s="286"/>
      <c r="K25" s="319"/>
      <c r="L25" s="323"/>
      <c r="M25" s="175" t="str">
        <f t="shared" si="4"/>
        <v xml:space="preserve"> </v>
      </c>
      <c r="N25" s="176" t="str">
        <f t="shared" si="5"/>
        <v/>
      </c>
      <c r="O25" s="177" t="str">
        <f t="shared" si="6"/>
        <v/>
      </c>
      <c r="P25" s="198" t="str">
        <f t="shared" si="2"/>
        <v>No Runner</v>
      </c>
      <c r="Q25" s="88">
        <f t="shared" si="7"/>
        <v>0</v>
      </c>
      <c r="R25" s="84" t="str">
        <f t="shared" si="3"/>
        <v/>
      </c>
      <c r="S25" s="84" t="str">
        <f t="shared" si="3"/>
        <v/>
      </c>
      <c r="T25" s="63">
        <f t="shared" si="3"/>
        <v>0</v>
      </c>
      <c r="U25" s="365"/>
      <c r="V25" s="482"/>
      <c r="W25" s="483"/>
      <c r="X25" s="484"/>
      <c r="Y25" s="364"/>
      <c r="Z25" s="291"/>
      <c r="AA25" s="292"/>
      <c r="AB25" s="293"/>
    </row>
    <row r="26" spans="1:28" ht="9.9499999999999993" customHeight="1" x14ac:dyDescent="0.25">
      <c r="A26" s="364"/>
      <c r="B26" s="365"/>
      <c r="C26" s="368"/>
      <c r="D26" s="369"/>
      <c r="E26" s="387"/>
      <c r="F26" s="388"/>
      <c r="G26" s="388"/>
      <c r="H26" s="7" t="str">
        <f t="shared" si="8"/>
        <v/>
      </c>
      <c r="I26" s="10" t="str">
        <f t="shared" si="9"/>
        <v/>
      </c>
      <c r="J26" s="286"/>
      <c r="K26" s="319"/>
      <c r="L26" s="323"/>
      <c r="M26" s="175" t="str">
        <f t="shared" si="4"/>
        <v xml:space="preserve"> </v>
      </c>
      <c r="N26" s="176" t="str">
        <f t="shared" si="5"/>
        <v/>
      </c>
      <c r="O26" s="177" t="str">
        <f t="shared" si="6"/>
        <v/>
      </c>
      <c r="P26" s="198" t="str">
        <f t="shared" si="2"/>
        <v>No Runner</v>
      </c>
      <c r="Q26" s="88">
        <f t="shared" si="7"/>
        <v>0</v>
      </c>
      <c r="R26" s="84" t="str">
        <f t="shared" si="3"/>
        <v/>
      </c>
      <c r="S26" s="84" t="str">
        <f t="shared" si="3"/>
        <v/>
      </c>
      <c r="T26" s="63">
        <f t="shared" si="3"/>
        <v>0</v>
      </c>
      <c r="U26" s="365"/>
      <c r="V26" s="482"/>
      <c r="W26" s="483"/>
      <c r="X26" s="484"/>
      <c r="Y26" s="364"/>
      <c r="Z26" s="291"/>
      <c r="AA26" s="292"/>
      <c r="AB26" s="293"/>
    </row>
    <row r="27" spans="1:28" ht="9.9499999999999993" customHeight="1" x14ac:dyDescent="0.25">
      <c r="A27" s="364"/>
      <c r="B27" s="365"/>
      <c r="C27" s="368"/>
      <c r="D27" s="369"/>
      <c r="E27" s="387"/>
      <c r="F27" s="388"/>
      <c r="G27" s="388"/>
      <c r="H27" s="33" t="str">
        <f t="shared" si="8"/>
        <v/>
      </c>
      <c r="I27" s="20" t="str">
        <f t="shared" si="9"/>
        <v/>
      </c>
      <c r="J27" s="284"/>
      <c r="K27" s="319"/>
      <c r="L27" s="323"/>
      <c r="M27" s="175" t="str">
        <f t="shared" si="4"/>
        <v xml:space="preserve"> </v>
      </c>
      <c r="N27" s="176" t="str">
        <f t="shared" si="5"/>
        <v/>
      </c>
      <c r="O27" s="177" t="str">
        <f t="shared" si="6"/>
        <v/>
      </c>
      <c r="P27" s="198" t="str">
        <f t="shared" si="2"/>
        <v>No Runner</v>
      </c>
      <c r="Q27" s="88">
        <f t="shared" si="7"/>
        <v>0</v>
      </c>
      <c r="R27" s="84" t="str">
        <f t="shared" si="3"/>
        <v/>
      </c>
      <c r="S27" s="84" t="str">
        <f t="shared" si="3"/>
        <v/>
      </c>
      <c r="T27" s="63">
        <f t="shared" si="3"/>
        <v>0</v>
      </c>
      <c r="U27" s="365"/>
      <c r="V27" s="482"/>
      <c r="W27" s="483"/>
      <c r="X27" s="484"/>
      <c r="Y27" s="364"/>
      <c r="Z27" s="291"/>
      <c r="AA27" s="292"/>
      <c r="AB27" s="293"/>
    </row>
    <row r="28" spans="1:28" ht="9.9499999999999993" customHeight="1" x14ac:dyDescent="0.25">
      <c r="A28" s="364"/>
      <c r="B28" s="365"/>
      <c r="C28" s="368"/>
      <c r="D28" s="369"/>
      <c r="E28" s="387"/>
      <c r="F28" s="388"/>
      <c r="G28" s="388"/>
      <c r="H28" s="33" t="str">
        <f t="shared" si="8"/>
        <v/>
      </c>
      <c r="I28" s="20" t="str">
        <f t="shared" si="9"/>
        <v/>
      </c>
      <c r="J28" s="284"/>
      <c r="K28" s="319"/>
      <c r="L28" s="323"/>
      <c r="M28" s="175" t="str">
        <f t="shared" si="4"/>
        <v xml:space="preserve"> </v>
      </c>
      <c r="N28" s="176" t="str">
        <f t="shared" si="5"/>
        <v/>
      </c>
      <c r="O28" s="177" t="str">
        <f t="shared" si="6"/>
        <v/>
      </c>
      <c r="P28" s="198" t="str">
        <f t="shared" si="2"/>
        <v>No Runner</v>
      </c>
      <c r="Q28" s="88">
        <f t="shared" si="7"/>
        <v>0</v>
      </c>
      <c r="R28" s="84" t="str">
        <f t="shared" si="3"/>
        <v/>
      </c>
      <c r="S28" s="84" t="str">
        <f t="shared" si="3"/>
        <v/>
      </c>
      <c r="T28" s="63">
        <f t="shared" si="3"/>
        <v>0</v>
      </c>
      <c r="U28" s="365"/>
      <c r="V28" s="482"/>
      <c r="W28" s="483"/>
      <c r="X28" s="484"/>
      <c r="Y28" s="364"/>
      <c r="Z28" s="291"/>
      <c r="AA28" s="292"/>
      <c r="AB28" s="293"/>
    </row>
    <row r="29" spans="1:28" ht="9.9499999999999993" customHeight="1" x14ac:dyDescent="0.25">
      <c r="A29" s="364"/>
      <c r="B29" s="365"/>
      <c r="C29" s="368"/>
      <c r="D29" s="369"/>
      <c r="E29" s="387"/>
      <c r="F29" s="388"/>
      <c r="G29" s="388"/>
      <c r="H29" s="34" t="str">
        <f t="shared" si="8"/>
        <v/>
      </c>
      <c r="I29" s="21" t="str">
        <f t="shared" si="9"/>
        <v/>
      </c>
      <c r="J29" s="284"/>
      <c r="K29" s="319"/>
      <c r="L29" s="323"/>
      <c r="M29" s="175" t="str">
        <f t="shared" si="4"/>
        <v xml:space="preserve"> </v>
      </c>
      <c r="N29" s="176" t="str">
        <f t="shared" si="5"/>
        <v/>
      </c>
      <c r="O29" s="177" t="str">
        <f t="shared" si="6"/>
        <v/>
      </c>
      <c r="P29" s="198" t="str">
        <f t="shared" si="2"/>
        <v>No Runner</v>
      </c>
      <c r="Q29" s="88">
        <f t="shared" si="7"/>
        <v>0</v>
      </c>
      <c r="R29" s="84" t="str">
        <f t="shared" si="3"/>
        <v/>
      </c>
      <c r="S29" s="84" t="str">
        <f t="shared" si="3"/>
        <v/>
      </c>
      <c r="T29" s="63">
        <f t="shared" si="3"/>
        <v>0</v>
      </c>
      <c r="U29" s="365"/>
      <c r="V29" s="482"/>
      <c r="W29" s="483"/>
      <c r="X29" s="484"/>
      <c r="Y29" s="364"/>
      <c r="Z29" s="291"/>
      <c r="AA29" s="292"/>
      <c r="AB29" s="293"/>
    </row>
    <row r="30" spans="1:28" ht="9.9499999999999993" customHeight="1" thickBot="1" x14ac:dyDescent="0.3">
      <c r="A30" s="364"/>
      <c r="B30" s="365"/>
      <c r="C30" s="368"/>
      <c r="D30" s="369"/>
      <c r="E30" s="387"/>
      <c r="F30" s="388"/>
      <c r="G30" s="388"/>
      <c r="H30" s="33" t="str">
        <f t="shared" si="8"/>
        <v/>
      </c>
      <c r="I30" s="20" t="str">
        <f t="shared" si="9"/>
        <v/>
      </c>
      <c r="J30" s="284"/>
      <c r="K30" s="319"/>
      <c r="L30" s="323"/>
      <c r="M30" s="175" t="str">
        <f t="shared" si="4"/>
        <v xml:space="preserve"> </v>
      </c>
      <c r="N30" s="176" t="str">
        <f t="shared" si="5"/>
        <v/>
      </c>
      <c r="O30" s="177" t="str">
        <f t="shared" si="6"/>
        <v/>
      </c>
      <c r="P30" s="198" t="str">
        <f t="shared" si="2"/>
        <v>No Runner</v>
      </c>
      <c r="Q30" s="88">
        <f t="shared" si="7"/>
        <v>0</v>
      </c>
      <c r="R30" s="84" t="str">
        <f t="shared" si="3"/>
        <v/>
      </c>
      <c r="S30" s="84" t="str">
        <f t="shared" si="3"/>
        <v/>
      </c>
      <c r="T30" s="63">
        <f t="shared" si="3"/>
        <v>0</v>
      </c>
      <c r="U30" s="365"/>
      <c r="V30" s="485"/>
      <c r="W30" s="486"/>
      <c r="X30" s="487"/>
      <c r="Y30" s="364"/>
      <c r="Z30" s="291"/>
      <c r="AA30" s="292"/>
      <c r="AB30" s="293"/>
    </row>
    <row r="31" spans="1:28" ht="9.9499999999999993" customHeight="1" x14ac:dyDescent="0.25">
      <c r="A31" s="364"/>
      <c r="B31" s="365"/>
      <c r="C31" s="368"/>
      <c r="D31" s="369"/>
      <c r="E31" s="387"/>
      <c r="F31" s="388"/>
      <c r="G31" s="388"/>
      <c r="H31" s="33" t="str">
        <f t="shared" si="8"/>
        <v/>
      </c>
      <c r="I31" s="20" t="str">
        <f t="shared" si="9"/>
        <v/>
      </c>
      <c r="J31" s="284"/>
      <c r="K31" s="319"/>
      <c r="L31" s="323"/>
      <c r="M31" s="175" t="str">
        <f t="shared" si="4"/>
        <v xml:space="preserve"> </v>
      </c>
      <c r="N31" s="176" t="str">
        <f t="shared" si="5"/>
        <v/>
      </c>
      <c r="O31" s="177" t="str">
        <f t="shared" si="6"/>
        <v/>
      </c>
      <c r="P31" s="198" t="str">
        <f t="shared" si="2"/>
        <v>No Runner</v>
      </c>
      <c r="Q31" s="88">
        <f t="shared" si="7"/>
        <v>0</v>
      </c>
      <c r="R31" s="84" t="str">
        <f t="shared" si="3"/>
        <v/>
      </c>
      <c r="S31" s="84" t="str">
        <f t="shared" si="3"/>
        <v/>
      </c>
      <c r="T31" s="63">
        <f t="shared" si="3"/>
        <v>0</v>
      </c>
      <c r="U31" s="365"/>
      <c r="V31" s="48"/>
      <c r="W31" s="48"/>
      <c r="Y31" s="364"/>
      <c r="Z31" s="291"/>
      <c r="AA31" s="292"/>
      <c r="AB31" s="293"/>
    </row>
    <row r="32" spans="1:28" ht="9.9499999999999993" customHeight="1" x14ac:dyDescent="0.25">
      <c r="A32" s="364"/>
      <c r="B32" s="365"/>
      <c r="C32" s="368"/>
      <c r="D32" s="369"/>
      <c r="E32" s="387"/>
      <c r="F32" s="388"/>
      <c r="G32" s="388"/>
      <c r="H32" s="33" t="str">
        <f t="shared" si="8"/>
        <v/>
      </c>
      <c r="I32" s="20" t="str">
        <f t="shared" si="9"/>
        <v/>
      </c>
      <c r="J32" s="284"/>
      <c r="K32" s="319"/>
      <c r="L32" s="323"/>
      <c r="M32" s="175" t="str">
        <f t="shared" si="4"/>
        <v xml:space="preserve"> </v>
      </c>
      <c r="N32" s="176" t="str">
        <f t="shared" si="5"/>
        <v/>
      </c>
      <c r="O32" s="177" t="str">
        <f t="shared" si="6"/>
        <v/>
      </c>
      <c r="P32" s="198" t="str">
        <f t="shared" si="2"/>
        <v>No Runner</v>
      </c>
      <c r="Q32" s="88">
        <f t="shared" si="7"/>
        <v>0</v>
      </c>
      <c r="R32" s="84" t="str">
        <f t="shared" si="3"/>
        <v/>
      </c>
      <c r="S32" s="84" t="str">
        <f t="shared" si="3"/>
        <v/>
      </c>
      <c r="T32" s="63">
        <f t="shared" si="3"/>
        <v>0</v>
      </c>
      <c r="U32" s="365"/>
      <c r="V32"/>
      <c r="W32"/>
      <c r="X32"/>
      <c r="Y32" s="364"/>
      <c r="Z32" s="291"/>
      <c r="AA32" s="292"/>
      <c r="AB32" s="293"/>
    </row>
    <row r="33" spans="1:29" ht="9.9499999999999993" customHeight="1" x14ac:dyDescent="0.25">
      <c r="A33"/>
      <c r="B33"/>
      <c r="C33" s="368"/>
      <c r="D33" s="369"/>
      <c r="E33" s="387"/>
      <c r="F33" s="388"/>
      <c r="G33" s="388"/>
      <c r="H33" s="34" t="str">
        <f t="shared" si="8"/>
        <v/>
      </c>
      <c r="I33" s="21" t="str">
        <f t="shared" si="9"/>
        <v/>
      </c>
      <c r="J33" s="284"/>
      <c r="K33" s="319"/>
      <c r="L33" s="323"/>
      <c r="M33" s="175" t="str">
        <f t="shared" si="4"/>
        <v xml:space="preserve"> </v>
      </c>
      <c r="N33" s="176" t="str">
        <f t="shared" si="5"/>
        <v/>
      </c>
      <c r="O33" s="177" t="str">
        <f t="shared" si="6"/>
        <v/>
      </c>
      <c r="P33" s="198" t="str">
        <f t="shared" si="2"/>
        <v>No Runner</v>
      </c>
      <c r="Q33" s="88">
        <f t="shared" si="7"/>
        <v>0</v>
      </c>
      <c r="R33" s="84" t="str">
        <f t="shared" si="3"/>
        <v/>
      </c>
      <c r="S33" s="84" t="str">
        <f t="shared" si="3"/>
        <v/>
      </c>
      <c r="T33" s="63">
        <f t="shared" si="3"/>
        <v>0</v>
      </c>
      <c r="U33" s="365"/>
      <c r="V33"/>
      <c r="W33"/>
      <c r="X33"/>
      <c r="Y33" s="364"/>
      <c r="Z33" s="291"/>
      <c r="AA33" s="292"/>
      <c r="AB33" s="293"/>
    </row>
    <row r="34" spans="1:29" ht="9.9499999999999993" customHeight="1" thickBot="1" x14ac:dyDescent="0.3">
      <c r="A34"/>
      <c r="B34"/>
      <c r="C34" s="368"/>
      <c r="D34" s="369"/>
      <c r="E34" s="390"/>
      <c r="F34" s="391"/>
      <c r="G34" s="391"/>
      <c r="H34" s="9" t="str">
        <f t="shared" si="8"/>
        <v/>
      </c>
      <c r="I34" s="11" t="str">
        <f t="shared" si="9"/>
        <v/>
      </c>
      <c r="J34" s="300"/>
      <c r="K34" s="321"/>
      <c r="L34" s="324"/>
      <c r="M34" s="178" t="str">
        <f t="shared" si="4"/>
        <v xml:space="preserve"> </v>
      </c>
      <c r="N34" s="179" t="str">
        <f t="shared" si="5"/>
        <v/>
      </c>
      <c r="O34" s="180" t="str">
        <f t="shared" si="6"/>
        <v/>
      </c>
      <c r="P34" s="199" t="str">
        <f t="shared" si="2"/>
        <v>No Runner</v>
      </c>
      <c r="Q34" s="89">
        <f t="shared" si="7"/>
        <v>0</v>
      </c>
      <c r="R34" s="86" t="str">
        <f t="shared" si="3"/>
        <v/>
      </c>
      <c r="S34" s="86" t="str">
        <f t="shared" si="3"/>
        <v/>
      </c>
      <c r="T34" s="68">
        <f t="shared" si="3"/>
        <v>0</v>
      </c>
      <c r="U34" s="365"/>
      <c r="V34"/>
      <c r="W34"/>
      <c r="X34"/>
      <c r="Y34" s="364"/>
      <c r="Z34" s="294"/>
      <c r="AA34" s="295"/>
      <c r="AB34" s="296"/>
    </row>
    <row r="35" spans="1:29" ht="9.9499999999999993" customHeight="1" x14ac:dyDescent="0.25">
      <c r="A35"/>
      <c r="B35"/>
      <c r="C35" s="368"/>
      <c r="D35" s="369"/>
      <c r="E35" s="476" t="s">
        <v>7</v>
      </c>
      <c r="F35" s="477"/>
      <c r="G35" s="93">
        <v>1</v>
      </c>
      <c r="H35" s="94" t="str">
        <f t="shared" ref="H35:H46" si="10">IFERROR(VLOOKUP($G35,$P$3:$T$34,3,0),"")</f>
        <v/>
      </c>
      <c r="I35" s="94" t="str">
        <f>IFERROR(VLOOKUP($G35,$P$3:$T$34,4,0),"")</f>
        <v/>
      </c>
      <c r="J35" s="95" t="str">
        <f t="shared" ref="J35:J46" si="11">IFERROR(VLOOKUP($G35,$P$3:$T$34,5,0),"")</f>
        <v/>
      </c>
      <c r="K35" s="96" t="str">
        <f t="shared" ref="K35:K46" si="12">IFERROR(VLOOKUP($G35,$P$3:$T$34,2,0),"")</f>
        <v/>
      </c>
      <c r="L35" s="278"/>
      <c r="M35" s="187" t="str">
        <f t="shared" si="4"/>
        <v xml:space="preserve"> </v>
      </c>
      <c r="N35" s="191" t="str">
        <f t="shared" si="5"/>
        <v xml:space="preserve"> </v>
      </c>
      <c r="O35" s="194" t="str">
        <f t="shared" si="6"/>
        <v xml:space="preserve"> </v>
      </c>
      <c r="P35" s="470" t="str">
        <f>C2</f>
        <v>Steeplechase</v>
      </c>
      <c r="Q35"/>
      <c r="R35" s="29"/>
      <c r="S35" s="29"/>
      <c r="T35" s="29"/>
      <c r="U35"/>
      <c r="V35"/>
      <c r="W35"/>
      <c r="X35"/>
      <c r="Y35" s="364"/>
      <c r="Z35" s="271"/>
      <c r="AA35" s="271"/>
      <c r="AB35" s="271"/>
    </row>
    <row r="36" spans="1:29" ht="9.9499999999999993" customHeight="1" x14ac:dyDescent="0.25">
      <c r="A36"/>
      <c r="B36"/>
      <c r="C36" s="368"/>
      <c r="D36" s="369"/>
      <c r="E36" s="478"/>
      <c r="F36" s="479"/>
      <c r="G36" s="97">
        <v>2</v>
      </c>
      <c r="H36" s="98" t="str">
        <f t="shared" si="10"/>
        <v/>
      </c>
      <c r="I36" s="224" t="str">
        <f t="shared" ref="I36:I46" si="13">IFERROR(VLOOKUP($G36,$P$3:$T$34,4,0),"")</f>
        <v/>
      </c>
      <c r="J36" s="99" t="str">
        <f t="shared" si="11"/>
        <v/>
      </c>
      <c r="K36" s="100" t="str">
        <f t="shared" si="12"/>
        <v/>
      </c>
      <c r="L36" s="279"/>
      <c r="M36" s="188" t="str">
        <f t="shared" si="4"/>
        <v xml:space="preserve"> </v>
      </c>
      <c r="N36" s="192" t="str">
        <f t="shared" si="5"/>
        <v xml:space="preserve"> </v>
      </c>
      <c r="O36" s="195" t="str">
        <f t="shared" si="6"/>
        <v xml:space="preserve"> </v>
      </c>
      <c r="P36" s="471"/>
      <c r="Q36"/>
      <c r="R36" s="29"/>
      <c r="S36" s="29"/>
      <c r="T36" s="29"/>
      <c r="U36"/>
      <c r="V36"/>
      <c r="W36"/>
      <c r="X36"/>
      <c r="Y36" s="364"/>
      <c r="Z36" s="270"/>
      <c r="AA36" s="270"/>
    </row>
    <row r="37" spans="1:29" ht="9.9499999999999993" customHeight="1" thickBot="1" x14ac:dyDescent="0.3">
      <c r="A37"/>
      <c r="B37"/>
      <c r="C37" s="368"/>
      <c r="D37" s="369"/>
      <c r="E37" s="478"/>
      <c r="F37" s="479"/>
      <c r="G37" s="200">
        <v>3</v>
      </c>
      <c r="H37" s="201" t="str">
        <f t="shared" si="10"/>
        <v/>
      </c>
      <c r="I37" s="225" t="str">
        <f t="shared" si="13"/>
        <v/>
      </c>
      <c r="J37" s="202" t="str">
        <f t="shared" si="11"/>
        <v/>
      </c>
      <c r="K37" s="203" t="str">
        <f t="shared" si="12"/>
        <v/>
      </c>
      <c r="L37" s="280"/>
      <c r="M37" s="204" t="str">
        <f t="shared" si="4"/>
        <v xml:space="preserve"> </v>
      </c>
      <c r="N37" s="205" t="str">
        <f t="shared" si="5"/>
        <v xml:space="preserve"> </v>
      </c>
      <c r="O37" s="206" t="str">
        <f t="shared" si="6"/>
        <v xml:space="preserve"> </v>
      </c>
      <c r="P37" s="472"/>
      <c r="Q37"/>
      <c r="R37" s="29"/>
      <c r="S37" s="29"/>
      <c r="T37" s="29"/>
      <c r="U37"/>
      <c r="V37"/>
      <c r="W37"/>
      <c r="X37"/>
      <c r="Y37" s="364"/>
      <c r="Z37" s="270"/>
      <c r="AA37" s="270"/>
    </row>
    <row r="38" spans="1:29" ht="9.9499999999999993" customHeight="1" x14ac:dyDescent="0.25">
      <c r="A38"/>
      <c r="B38"/>
      <c r="C38" s="368"/>
      <c r="D38" s="369"/>
      <c r="E38" s="478"/>
      <c r="F38" s="479"/>
      <c r="G38" s="90">
        <v>4</v>
      </c>
      <c r="H38" s="70" t="str">
        <f t="shared" si="10"/>
        <v/>
      </c>
      <c r="I38" s="207" t="str">
        <f t="shared" si="13"/>
        <v/>
      </c>
      <c r="J38" s="71" t="str">
        <f t="shared" si="11"/>
        <v/>
      </c>
      <c r="K38" s="39" t="str">
        <f t="shared" si="12"/>
        <v/>
      </c>
      <c r="L38" s="267"/>
      <c r="M38" s="184" t="str">
        <f t="shared" si="4"/>
        <v xml:space="preserve"> </v>
      </c>
      <c r="N38" s="185" t="str">
        <f t="shared" si="5"/>
        <v xml:space="preserve"> </v>
      </c>
      <c r="O38" s="186" t="str">
        <f t="shared" si="6"/>
        <v xml:space="preserve"> </v>
      </c>
      <c r="P38" s="468" t="str">
        <f>Entries!A1</f>
        <v>U19 Girls</v>
      </c>
      <c r="Q38"/>
      <c r="R38" s="29"/>
      <c r="S38" s="29"/>
      <c r="T38" s="29"/>
      <c r="U38"/>
      <c r="V38"/>
      <c r="W38"/>
      <c r="X38"/>
      <c r="Y38" s="364"/>
      <c r="Z38" s="270"/>
      <c r="AA38" s="270"/>
    </row>
    <row r="39" spans="1:29" ht="9.9499999999999993" customHeight="1" x14ac:dyDescent="0.25">
      <c r="A39"/>
      <c r="B39"/>
      <c r="C39" s="368"/>
      <c r="D39" s="369"/>
      <c r="E39" s="478"/>
      <c r="F39" s="479"/>
      <c r="G39" s="90">
        <v>5</v>
      </c>
      <c r="H39" s="70" t="str">
        <f t="shared" si="10"/>
        <v/>
      </c>
      <c r="I39" s="207" t="str">
        <f t="shared" si="13"/>
        <v/>
      </c>
      <c r="J39" s="71" t="str">
        <f t="shared" si="11"/>
        <v/>
      </c>
      <c r="K39" s="39" t="str">
        <f t="shared" si="12"/>
        <v/>
      </c>
      <c r="L39" s="267"/>
      <c r="M39" s="175" t="str">
        <f t="shared" si="4"/>
        <v xml:space="preserve"> </v>
      </c>
      <c r="N39" s="176" t="str">
        <f t="shared" si="5"/>
        <v xml:space="preserve"> </v>
      </c>
      <c r="O39" s="177" t="str">
        <f t="shared" si="6"/>
        <v xml:space="preserve"> </v>
      </c>
      <c r="P39" s="468"/>
      <c r="Q39"/>
      <c r="R39" s="29"/>
      <c r="S39" s="29"/>
      <c r="T39" s="29"/>
      <c r="U39"/>
      <c r="V39"/>
      <c r="W39"/>
      <c r="X39"/>
      <c r="Y39" s="364"/>
      <c r="Z39" s="270"/>
      <c r="AA39" s="270"/>
    </row>
    <row r="40" spans="1:29" ht="9.9499999999999993" customHeight="1" x14ac:dyDescent="0.25">
      <c r="A40"/>
      <c r="B40"/>
      <c r="C40" s="368"/>
      <c r="D40" s="369"/>
      <c r="E40" s="478"/>
      <c r="F40" s="479"/>
      <c r="G40" s="90">
        <v>6</v>
      </c>
      <c r="H40" s="70" t="str">
        <f t="shared" si="10"/>
        <v/>
      </c>
      <c r="I40" s="207" t="str">
        <f t="shared" si="13"/>
        <v/>
      </c>
      <c r="J40" s="71" t="str">
        <f t="shared" si="11"/>
        <v/>
      </c>
      <c r="K40" s="39" t="str">
        <f t="shared" si="12"/>
        <v/>
      </c>
      <c r="L40" s="267"/>
      <c r="M40" s="175" t="str">
        <f t="shared" si="4"/>
        <v xml:space="preserve"> </v>
      </c>
      <c r="N40" s="176" t="str">
        <f t="shared" si="5"/>
        <v xml:space="preserve"> </v>
      </c>
      <c r="O40" s="177" t="str">
        <f t="shared" si="6"/>
        <v xml:space="preserve"> </v>
      </c>
      <c r="P40" s="468"/>
      <c r="Q40"/>
      <c r="R40" s="29"/>
      <c r="S40" s="29"/>
      <c r="T40" s="29"/>
      <c r="U40"/>
      <c r="V40"/>
      <c r="W40"/>
      <c r="X40"/>
      <c r="Y40" s="364"/>
      <c r="Z40" s="270"/>
      <c r="AA40" s="270"/>
    </row>
    <row r="41" spans="1:29" ht="9.9499999999999993" customHeight="1" thickBot="1" x14ac:dyDescent="0.3">
      <c r="A41"/>
      <c r="B41"/>
      <c r="C41" s="368"/>
      <c r="D41" s="369"/>
      <c r="E41" s="478"/>
      <c r="F41" s="479"/>
      <c r="G41" s="90">
        <v>7</v>
      </c>
      <c r="H41" s="70" t="str">
        <f t="shared" si="10"/>
        <v/>
      </c>
      <c r="I41" s="207" t="str">
        <f t="shared" si="13"/>
        <v/>
      </c>
      <c r="J41" s="71" t="str">
        <f t="shared" si="11"/>
        <v/>
      </c>
      <c r="K41" s="39" t="str">
        <f t="shared" si="12"/>
        <v/>
      </c>
      <c r="L41" s="267"/>
      <c r="M41" s="175" t="str">
        <f t="shared" si="4"/>
        <v xml:space="preserve"> </v>
      </c>
      <c r="N41" s="176" t="str">
        <f t="shared" si="5"/>
        <v xml:space="preserve"> </v>
      </c>
      <c r="O41" s="177" t="str">
        <f t="shared" si="6"/>
        <v xml:space="preserve"> </v>
      </c>
      <c r="P41" s="468"/>
      <c r="Q41"/>
      <c r="R41" s="29"/>
      <c r="S41" s="29"/>
      <c r="T41" s="29"/>
      <c r="U41"/>
      <c r="V41"/>
      <c r="W41"/>
      <c r="X41"/>
      <c r="Y41" s="364"/>
      <c r="Z41" s="270"/>
      <c r="AA41" s="270"/>
    </row>
    <row r="42" spans="1:29" ht="9.9499999999999993" customHeight="1" thickBot="1" x14ac:dyDescent="0.3">
      <c r="A42"/>
      <c r="B42"/>
      <c r="C42" s="370"/>
      <c r="D42" s="371"/>
      <c r="E42" s="478"/>
      <c r="F42" s="479"/>
      <c r="G42" s="90">
        <v>8</v>
      </c>
      <c r="H42" s="70" t="str">
        <f t="shared" si="10"/>
        <v/>
      </c>
      <c r="I42" s="207" t="str">
        <f t="shared" si="13"/>
        <v/>
      </c>
      <c r="J42" s="71" t="str">
        <f t="shared" si="11"/>
        <v/>
      </c>
      <c r="K42" s="39" t="str">
        <f t="shared" si="12"/>
        <v/>
      </c>
      <c r="L42" s="267"/>
      <c r="M42" s="175" t="str">
        <f t="shared" si="4"/>
        <v xml:space="preserve"> </v>
      </c>
      <c r="N42" s="176" t="str">
        <f t="shared" si="5"/>
        <v xml:space="preserve"> </v>
      </c>
      <c r="O42" s="177" t="str">
        <f t="shared" si="6"/>
        <v xml:space="preserve"> </v>
      </c>
      <c r="P42" s="468"/>
      <c r="Q42"/>
      <c r="R42" s="29"/>
      <c r="S42" s="29"/>
      <c r="T42" s="29"/>
      <c r="U42"/>
      <c r="V42"/>
      <c r="W42"/>
      <c r="X42"/>
      <c r="Y42" s="364"/>
      <c r="Z42" s="381" t="s">
        <v>47</v>
      </c>
      <c r="AA42" s="382" t="s">
        <v>46</v>
      </c>
      <c r="AB42" s="383"/>
      <c r="AC42" s="29"/>
    </row>
    <row r="43" spans="1:29" ht="9.9499999999999993" customHeight="1" thickBot="1" x14ac:dyDescent="0.3">
      <c r="C43" s="441" t="s">
        <v>18</v>
      </c>
      <c r="D43" s="442"/>
      <c r="E43" s="478"/>
      <c r="F43" s="479"/>
      <c r="G43" s="90">
        <v>9</v>
      </c>
      <c r="H43" s="70" t="str">
        <f t="shared" si="10"/>
        <v/>
      </c>
      <c r="I43" s="207" t="str">
        <f t="shared" si="13"/>
        <v/>
      </c>
      <c r="J43" s="71" t="str">
        <f t="shared" si="11"/>
        <v/>
      </c>
      <c r="K43" s="39" t="str">
        <f t="shared" si="12"/>
        <v/>
      </c>
      <c r="L43" s="267"/>
      <c r="M43" s="175" t="str">
        <f t="shared" si="4"/>
        <v xml:space="preserve"> </v>
      </c>
      <c r="N43" s="176" t="str">
        <f t="shared" si="5"/>
        <v xml:space="preserve"> </v>
      </c>
      <c r="O43" s="177" t="str">
        <f t="shared" si="6"/>
        <v xml:space="preserve"> </v>
      </c>
      <c r="P43" s="468"/>
      <c r="Q43"/>
      <c r="Z43" s="290"/>
      <c r="AA43" s="85" t="str">
        <f>IFERROR(VLOOKUP($Z43,Entries!$B$2:$E$1000,2,0),"")</f>
        <v/>
      </c>
      <c r="AB43" s="85" t="str">
        <f>IFERROR(VLOOKUP($Z43,Entries!$B$2:$E$1000,3,0),"")</f>
        <v/>
      </c>
      <c r="AC43" s="54" t="str">
        <f>IFERROR(VLOOKUP($Z43,Entries!$B$2:$E$1000,4,0),"")</f>
        <v/>
      </c>
    </row>
    <row r="44" spans="1:29" ht="9.9499999999999993" customHeight="1" thickBot="1" x14ac:dyDescent="0.3">
      <c r="C44" s="104" t="s">
        <v>15</v>
      </c>
      <c r="D44" s="315"/>
      <c r="E44" s="478"/>
      <c r="F44" s="479"/>
      <c r="G44" s="90">
        <v>10</v>
      </c>
      <c r="H44" s="70" t="str">
        <f t="shared" si="10"/>
        <v/>
      </c>
      <c r="I44" s="207" t="str">
        <f t="shared" si="13"/>
        <v/>
      </c>
      <c r="J44" s="71" t="str">
        <f t="shared" si="11"/>
        <v/>
      </c>
      <c r="K44" s="39" t="str">
        <f t="shared" si="12"/>
        <v/>
      </c>
      <c r="L44" s="267"/>
      <c r="M44" s="175" t="str">
        <f t="shared" si="4"/>
        <v xml:space="preserve"> </v>
      </c>
      <c r="N44" s="176" t="str">
        <f t="shared" si="5"/>
        <v xml:space="preserve"> </v>
      </c>
      <c r="O44" s="177" t="str">
        <f t="shared" si="6"/>
        <v xml:space="preserve"> </v>
      </c>
      <c r="P44" s="468"/>
      <c r="Q44"/>
      <c r="Z44" s="269"/>
      <c r="AA44" s="72" t="str">
        <f>IFERROR(VLOOKUP($Z43,Entries!$H$2:$K$1000,2,0),"")</f>
        <v/>
      </c>
      <c r="AB44" s="208" t="str">
        <f>IFERROR(VLOOKUP($Z43,Entries!$H$2:$K$1000,3,0),"")</f>
        <v/>
      </c>
      <c r="AC44" s="73" t="str">
        <f>IFERROR(VLOOKUP($Z43,Entries!$H$2:$K$1000,4,0),"")</f>
        <v/>
      </c>
    </row>
    <row r="45" spans="1:29" ht="9.9499999999999993" customHeight="1" x14ac:dyDescent="0.25">
      <c r="C45" s="105" t="s">
        <v>17</v>
      </c>
      <c r="D45" s="316">
        <v>3.5879629629629629E-3</v>
      </c>
      <c r="E45" s="478"/>
      <c r="F45" s="479"/>
      <c r="G45" s="90">
        <v>11</v>
      </c>
      <c r="H45" s="70" t="str">
        <f t="shared" si="10"/>
        <v/>
      </c>
      <c r="I45" s="207" t="str">
        <f t="shared" si="13"/>
        <v/>
      </c>
      <c r="J45" s="71" t="str">
        <f t="shared" si="11"/>
        <v/>
      </c>
      <c r="K45" s="39" t="str">
        <f t="shared" si="12"/>
        <v/>
      </c>
      <c r="L45" s="267"/>
      <c r="M45" s="175" t="str">
        <f t="shared" si="4"/>
        <v xml:space="preserve"> </v>
      </c>
      <c r="N45" s="176" t="str">
        <f t="shared" si="5"/>
        <v xml:space="preserve"> </v>
      </c>
      <c r="O45" s="177" t="str">
        <f t="shared" si="6"/>
        <v xml:space="preserve"> </v>
      </c>
      <c r="P45" s="468"/>
      <c r="Q45"/>
    </row>
    <row r="46" spans="1:29" ht="9.9499999999999993" customHeight="1" thickBot="1" x14ac:dyDescent="0.3">
      <c r="C46" s="106" t="s">
        <v>16</v>
      </c>
      <c r="D46" s="317">
        <v>3.6689814814814814E-3</v>
      </c>
      <c r="E46" s="480"/>
      <c r="F46" s="481"/>
      <c r="G46" s="91">
        <v>12</v>
      </c>
      <c r="H46" s="72" t="str">
        <f t="shared" si="10"/>
        <v/>
      </c>
      <c r="I46" s="208" t="str">
        <f t="shared" si="13"/>
        <v/>
      </c>
      <c r="J46" s="73" t="str">
        <f t="shared" si="11"/>
        <v/>
      </c>
      <c r="K46" s="92" t="str">
        <f t="shared" si="12"/>
        <v/>
      </c>
      <c r="L46" s="281"/>
      <c r="M46" s="178" t="str">
        <f t="shared" si="4"/>
        <v xml:space="preserve"> </v>
      </c>
      <c r="N46" s="179" t="str">
        <f t="shared" si="5"/>
        <v xml:space="preserve"> </v>
      </c>
      <c r="O46" s="180" t="str">
        <f t="shared" si="6"/>
        <v xml:space="preserve"> </v>
      </c>
      <c r="P46" s="469"/>
      <c r="Q46"/>
    </row>
  </sheetData>
  <mergeCells count="25">
    <mergeCell ref="Z42:AB42"/>
    <mergeCell ref="C43:D43"/>
    <mergeCell ref="V19:X21"/>
    <mergeCell ref="V22:X24"/>
    <mergeCell ref="V25:X27"/>
    <mergeCell ref="V28:X30"/>
    <mergeCell ref="E35:F46"/>
    <mergeCell ref="P35:P37"/>
    <mergeCell ref="P38:P46"/>
    <mergeCell ref="A1:B1"/>
    <mergeCell ref="C1:AB1"/>
    <mergeCell ref="A2:B32"/>
    <mergeCell ref="C2:D42"/>
    <mergeCell ref="E2:G2"/>
    <mergeCell ref="Q2:T2"/>
    <mergeCell ref="U2:U34"/>
    <mergeCell ref="V2:X3"/>
    <mergeCell ref="Y2:Y42"/>
    <mergeCell ref="Z2:AB2"/>
    <mergeCell ref="E3:G34"/>
    <mergeCell ref="V4:X6"/>
    <mergeCell ref="V7:X9"/>
    <mergeCell ref="V10:X12"/>
    <mergeCell ref="V13:X15"/>
    <mergeCell ref="V16:X18"/>
  </mergeCells>
  <conditionalFormatting sqref="P3:P34">
    <cfRule type="cellIs" dxfId="68" priority="4" operator="between">
      <formula>2.9</formula>
      <formula>3.1</formula>
    </cfRule>
    <cfRule type="cellIs" dxfId="67" priority="5" operator="between">
      <formula>1.9</formula>
      <formula>2.1</formula>
    </cfRule>
    <cfRule type="cellIs" dxfId="66" priority="6" operator="between">
      <formula>0.9</formula>
      <formula>1.1</formula>
    </cfRule>
  </conditionalFormatting>
  <conditionalFormatting sqref="G35:G46">
    <cfRule type="cellIs" dxfId="65" priority="1" operator="between">
      <formula>2.9</formula>
      <formula>3.1</formula>
    </cfRule>
    <cfRule type="cellIs" dxfId="64" priority="2" operator="between">
      <formula>1.9</formula>
      <formula>2.1</formula>
    </cfRule>
    <cfRule type="cellIs" dxfId="63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2.7109375" style="47" customWidth="1"/>
    <col min="12" max="13" width="6.7109375" style="165" customWidth="1"/>
    <col min="14" max="14" width="6.7109375" style="47" customWidth="1"/>
    <col min="15" max="15" width="12.7109375" style="47" customWidth="1"/>
    <col min="16" max="16" width="9.28515625" style="156" hidden="1" customWidth="1"/>
    <col min="17" max="18" width="9.7109375" style="50" hidden="1" customWidth="1"/>
    <col min="19" max="19" width="12.85546875" style="47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7" customWidth="1"/>
    <col min="24" max="24" width="4.42578125" style="8" customWidth="1"/>
    <col min="25" max="25" width="5.7109375" style="8" customWidth="1"/>
    <col min="26" max="26" width="15.7109375" style="50" customWidth="1"/>
    <col min="27" max="27" width="22.7109375" style="50" customWidth="1"/>
    <col min="28" max="16384" width="9.140625" style="8"/>
  </cols>
  <sheetData>
    <row r="1" spans="1:27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9.9499999999999993" customHeight="1" thickBot="1" x14ac:dyDescent="0.3">
      <c r="A2" s="364"/>
      <c r="B2" s="364"/>
      <c r="C2" s="366" t="s">
        <v>28</v>
      </c>
      <c r="D2" s="367"/>
      <c r="E2" s="452" t="s">
        <v>2</v>
      </c>
      <c r="F2" s="372"/>
      <c r="G2" s="372"/>
      <c r="H2" s="80" t="s">
        <v>1</v>
      </c>
      <c r="I2" s="82" t="s">
        <v>41</v>
      </c>
      <c r="J2" s="77" t="s">
        <v>8</v>
      </c>
      <c r="K2" s="77" t="s">
        <v>27</v>
      </c>
      <c r="L2" s="181" t="s">
        <v>15</v>
      </c>
      <c r="M2" s="171" t="s">
        <v>17</v>
      </c>
      <c r="N2" s="170" t="s">
        <v>16</v>
      </c>
      <c r="O2" s="81" t="s">
        <v>5</v>
      </c>
      <c r="P2" s="474" t="s">
        <v>21</v>
      </c>
      <c r="Q2" s="474"/>
      <c r="R2" s="474"/>
      <c r="S2" s="475"/>
      <c r="T2" s="365"/>
      <c r="U2" s="453" t="s">
        <v>12</v>
      </c>
      <c r="V2" s="454"/>
      <c r="W2" s="455"/>
      <c r="X2" s="364"/>
      <c r="Y2" s="465" t="s">
        <v>13</v>
      </c>
      <c r="Z2" s="466"/>
      <c r="AA2" s="467"/>
    </row>
    <row r="3" spans="1:27" ht="9.9499999999999993" customHeight="1" thickBot="1" x14ac:dyDescent="0.3">
      <c r="A3" s="364"/>
      <c r="B3" s="364"/>
      <c r="C3" s="368"/>
      <c r="D3" s="369"/>
      <c r="E3" s="488" t="s">
        <v>7</v>
      </c>
      <c r="F3" s="489"/>
      <c r="G3" s="489"/>
      <c r="H3" s="108" t="str">
        <f t="shared" ref="H3" si="0">IFERROR(VLOOKUP($J3,$Y$2:$AB$34,2,0),"")</f>
        <v>Ava McLoughlin</v>
      </c>
      <c r="I3" s="220" t="str">
        <f t="shared" ref="I3" si="1">IFERROR(VLOOKUP($J3,$Y$2:$AB$34,3,0),"")</f>
        <v>St. Joan of Arc</v>
      </c>
      <c r="J3" s="282">
        <v>610</v>
      </c>
      <c r="K3" s="283">
        <v>5</v>
      </c>
      <c r="L3" s="172" t="str">
        <f>IF($K3=$D$44,"Equal",IF($K3&gt;=$D$44,IF($K3&gt;0,"NEW","" )," "))</f>
        <v xml:space="preserve"> </v>
      </c>
      <c r="M3" s="173" t="str">
        <f>IF($K3&gt;=$D$45,IF($K3&gt;0,"YES","" )," ")</f>
        <v xml:space="preserve"> </v>
      </c>
      <c r="N3" s="174" t="str">
        <f>IF($K3&gt;=$D$46,IF($K3&gt;0,"YES","" )," ")</f>
        <v xml:space="preserve"> </v>
      </c>
      <c r="O3" s="338">
        <f>IF(K3&gt;0,RANK(K3,$K$3:$K$34,0),"No Jumper")</f>
        <v>1</v>
      </c>
      <c r="P3" s="152">
        <f>K3</f>
        <v>5</v>
      </c>
      <c r="Q3" s="85" t="str">
        <f t="shared" ref="Q3:R34" si="2">H3</f>
        <v>Ava McLoughlin</v>
      </c>
      <c r="R3" s="85" t="str">
        <f t="shared" si="2"/>
        <v>St. Joan of Arc</v>
      </c>
      <c r="S3" s="58">
        <f>J3</f>
        <v>610</v>
      </c>
      <c r="T3" s="365"/>
      <c r="U3" s="456"/>
      <c r="V3" s="457"/>
      <c r="W3" s="458"/>
      <c r="X3" s="364"/>
      <c r="Y3" s="291">
        <v>434</v>
      </c>
      <c r="Z3" s="292" t="s">
        <v>106</v>
      </c>
      <c r="AA3" s="301" t="s">
        <v>97</v>
      </c>
    </row>
    <row r="4" spans="1:27" ht="9.9499999999999993" customHeight="1" x14ac:dyDescent="0.25">
      <c r="A4" s="364"/>
      <c r="B4" s="364"/>
      <c r="C4" s="368"/>
      <c r="D4" s="369"/>
      <c r="E4" s="490"/>
      <c r="F4" s="491"/>
      <c r="G4" s="491"/>
      <c r="H4" s="108" t="str">
        <f>IFERROR(VLOOKUP($J4,$Y$2:$AB$34,2,0),"")</f>
        <v/>
      </c>
      <c r="I4" s="108" t="str">
        <f>IFERROR(VLOOKUP($J4,$Y$2:$AB$34,3,0),"")</f>
        <v/>
      </c>
      <c r="J4" s="284"/>
      <c r="K4" s="285"/>
      <c r="L4" s="175" t="str">
        <f t="shared" ref="L4:L46" si="3">IF($K4=$D$44,"Equal",IF($K4&gt;=$D$44,IF($K4&gt;0,"NEW","" )," "))</f>
        <v xml:space="preserve"> </v>
      </c>
      <c r="M4" s="176" t="str">
        <f t="shared" ref="M4:M46" si="4">IF($K4&gt;=$D$45,IF($K4&gt;0,"YES","" )," ")</f>
        <v xml:space="preserve"> </v>
      </c>
      <c r="N4" s="177" t="str">
        <f t="shared" ref="N4:N46" si="5">IF($K4&gt;=$D$46,IF($K4&gt;0,"YES","" )," ")</f>
        <v xml:space="preserve"> </v>
      </c>
      <c r="O4" s="339" t="str">
        <f t="shared" ref="O4:O33" si="6">IF(K4&gt;0,RANK(K4,$K$3:$K$34,0),"No Jumper")</f>
        <v>No Jumper</v>
      </c>
      <c r="P4" s="153">
        <f t="shared" ref="P4:P34" si="7">K4</f>
        <v>0</v>
      </c>
      <c r="Q4" s="84" t="str">
        <f t="shared" si="2"/>
        <v/>
      </c>
      <c r="R4" s="84" t="str">
        <f t="shared" si="2"/>
        <v/>
      </c>
      <c r="S4" s="63">
        <f t="shared" ref="S4:S34" si="8">J4</f>
        <v>0</v>
      </c>
      <c r="T4" s="365"/>
      <c r="U4" s="459" t="s">
        <v>20</v>
      </c>
      <c r="V4" s="460"/>
      <c r="W4" s="461"/>
      <c r="X4" s="364"/>
      <c r="Y4" s="291">
        <v>610</v>
      </c>
      <c r="Z4" s="292" t="s">
        <v>79</v>
      </c>
      <c r="AA4" s="301" t="s">
        <v>80</v>
      </c>
    </row>
    <row r="5" spans="1:27" ht="9.9499999999999993" customHeight="1" x14ac:dyDescent="0.25">
      <c r="A5" s="364"/>
      <c r="B5" s="364"/>
      <c r="C5" s="368"/>
      <c r="D5" s="369"/>
      <c r="E5" s="490"/>
      <c r="F5" s="491"/>
      <c r="G5" s="491"/>
      <c r="H5" s="108" t="str">
        <f t="shared" ref="H5:H34" si="9">IFERROR(VLOOKUP($J5,$Y$2:$AB$34,2,0),"")</f>
        <v/>
      </c>
      <c r="I5" s="108" t="str">
        <f t="shared" ref="I5:I34" si="10">IFERROR(VLOOKUP($J5,$Y$2:$AB$34,3,0),"")</f>
        <v/>
      </c>
      <c r="J5" s="284"/>
      <c r="K5" s="285"/>
      <c r="L5" s="175" t="str">
        <f t="shared" si="3"/>
        <v xml:space="preserve"> </v>
      </c>
      <c r="M5" s="176" t="str">
        <f t="shared" si="4"/>
        <v xml:space="preserve"> </v>
      </c>
      <c r="N5" s="177" t="str">
        <f t="shared" si="5"/>
        <v xml:space="preserve"> </v>
      </c>
      <c r="O5" s="339" t="str">
        <f t="shared" si="6"/>
        <v>No Jumper</v>
      </c>
      <c r="P5" s="153">
        <f t="shared" si="7"/>
        <v>0</v>
      </c>
      <c r="Q5" s="84" t="str">
        <f t="shared" si="2"/>
        <v/>
      </c>
      <c r="R5" s="84" t="str">
        <f t="shared" si="2"/>
        <v/>
      </c>
      <c r="S5" s="63">
        <f t="shared" si="8"/>
        <v>0</v>
      </c>
      <c r="T5" s="365"/>
      <c r="U5" s="462"/>
      <c r="V5" s="463"/>
      <c r="W5" s="464"/>
      <c r="X5" s="364"/>
      <c r="Y5" s="291"/>
      <c r="Z5" s="292"/>
      <c r="AA5" s="301"/>
    </row>
    <row r="6" spans="1:27" ht="9.9499999999999993" customHeight="1" x14ac:dyDescent="0.25">
      <c r="A6" s="364"/>
      <c r="B6" s="364"/>
      <c r="C6" s="368"/>
      <c r="D6" s="369"/>
      <c r="E6" s="490"/>
      <c r="F6" s="491"/>
      <c r="G6" s="491"/>
      <c r="H6" s="108" t="str">
        <f t="shared" si="9"/>
        <v/>
      </c>
      <c r="I6" s="108" t="str">
        <f t="shared" si="10"/>
        <v/>
      </c>
      <c r="J6" s="284"/>
      <c r="K6" s="285"/>
      <c r="L6" s="175" t="str">
        <f t="shared" si="3"/>
        <v xml:space="preserve"> </v>
      </c>
      <c r="M6" s="176" t="str">
        <f t="shared" si="4"/>
        <v xml:space="preserve"> </v>
      </c>
      <c r="N6" s="177" t="str">
        <f t="shared" si="5"/>
        <v xml:space="preserve"> </v>
      </c>
      <c r="O6" s="339" t="str">
        <f t="shared" si="6"/>
        <v>No Jumper</v>
      </c>
      <c r="P6" s="153">
        <f t="shared" si="7"/>
        <v>0</v>
      </c>
      <c r="Q6" s="84" t="str">
        <f t="shared" si="2"/>
        <v/>
      </c>
      <c r="R6" s="84" t="str">
        <f t="shared" si="2"/>
        <v/>
      </c>
      <c r="S6" s="63">
        <f t="shared" si="8"/>
        <v>0</v>
      </c>
      <c r="T6" s="365"/>
      <c r="U6" s="462"/>
      <c r="V6" s="463"/>
      <c r="W6" s="464"/>
      <c r="X6" s="364"/>
      <c r="Y6" s="291"/>
      <c r="Z6" s="292"/>
      <c r="AA6" s="301"/>
    </row>
    <row r="7" spans="1:27" ht="9.9499999999999993" customHeight="1" x14ac:dyDescent="0.25">
      <c r="A7" s="364"/>
      <c r="B7" s="364"/>
      <c r="C7" s="368"/>
      <c r="D7" s="369"/>
      <c r="E7" s="490"/>
      <c r="F7" s="491"/>
      <c r="G7" s="491"/>
      <c r="H7" s="108" t="str">
        <f t="shared" si="9"/>
        <v/>
      </c>
      <c r="I7" s="108" t="str">
        <f t="shared" si="10"/>
        <v/>
      </c>
      <c r="J7" s="284"/>
      <c r="K7" s="285"/>
      <c r="L7" s="175" t="str">
        <f t="shared" si="3"/>
        <v xml:space="preserve"> </v>
      </c>
      <c r="M7" s="176" t="str">
        <f t="shared" si="4"/>
        <v xml:space="preserve"> </v>
      </c>
      <c r="N7" s="177" t="str">
        <f t="shared" si="5"/>
        <v xml:space="preserve"> </v>
      </c>
      <c r="O7" s="339" t="str">
        <f t="shared" si="6"/>
        <v>No Jumper</v>
      </c>
      <c r="P7" s="153">
        <f t="shared" si="7"/>
        <v>0</v>
      </c>
      <c r="Q7" s="84" t="str">
        <f t="shared" si="2"/>
        <v/>
      </c>
      <c r="R7" s="84" t="str">
        <f t="shared" si="2"/>
        <v/>
      </c>
      <c r="S7" s="63">
        <f t="shared" si="8"/>
        <v>0</v>
      </c>
      <c r="T7" s="365"/>
      <c r="U7" s="459" t="s">
        <v>60</v>
      </c>
      <c r="V7" s="460"/>
      <c r="W7" s="461"/>
      <c r="X7" s="364"/>
      <c r="Y7" s="291"/>
      <c r="Z7" s="292"/>
      <c r="AA7" s="301"/>
    </row>
    <row r="8" spans="1:27" ht="9.9499999999999993" customHeight="1" x14ac:dyDescent="0.25">
      <c r="A8" s="364"/>
      <c r="B8" s="364"/>
      <c r="C8" s="368"/>
      <c r="D8" s="369"/>
      <c r="E8" s="490"/>
      <c r="F8" s="491"/>
      <c r="G8" s="491"/>
      <c r="H8" s="108" t="str">
        <f t="shared" si="9"/>
        <v/>
      </c>
      <c r="I8" s="108" t="str">
        <f t="shared" si="10"/>
        <v/>
      </c>
      <c r="J8" s="284"/>
      <c r="K8" s="285"/>
      <c r="L8" s="175" t="str">
        <f t="shared" si="3"/>
        <v xml:space="preserve"> </v>
      </c>
      <c r="M8" s="176" t="str">
        <f t="shared" si="4"/>
        <v xml:space="preserve"> </v>
      </c>
      <c r="N8" s="177" t="str">
        <f t="shared" si="5"/>
        <v xml:space="preserve"> </v>
      </c>
      <c r="O8" s="339" t="str">
        <f t="shared" si="6"/>
        <v>No Jumper</v>
      </c>
      <c r="P8" s="153">
        <f t="shared" si="7"/>
        <v>0</v>
      </c>
      <c r="Q8" s="84" t="str">
        <f t="shared" si="2"/>
        <v/>
      </c>
      <c r="R8" s="84" t="str">
        <f t="shared" si="2"/>
        <v/>
      </c>
      <c r="S8" s="63">
        <f t="shared" si="8"/>
        <v>0</v>
      </c>
      <c r="T8" s="365"/>
      <c r="U8" s="462"/>
      <c r="V8" s="463"/>
      <c r="W8" s="464"/>
      <c r="X8" s="364"/>
      <c r="Y8" s="291"/>
      <c r="Z8" s="292"/>
      <c r="AA8" s="301"/>
    </row>
    <row r="9" spans="1:27" ht="9.9499999999999993" customHeight="1" x14ac:dyDescent="0.25">
      <c r="A9" s="364"/>
      <c r="B9" s="364"/>
      <c r="C9" s="368"/>
      <c r="D9" s="369"/>
      <c r="E9" s="490"/>
      <c r="F9" s="491"/>
      <c r="G9" s="491"/>
      <c r="H9" s="108" t="str">
        <f t="shared" si="9"/>
        <v/>
      </c>
      <c r="I9" s="108" t="str">
        <f t="shared" si="10"/>
        <v/>
      </c>
      <c r="J9" s="284"/>
      <c r="K9" s="285"/>
      <c r="L9" s="175" t="str">
        <f t="shared" si="3"/>
        <v xml:space="preserve"> </v>
      </c>
      <c r="M9" s="176" t="str">
        <f t="shared" si="4"/>
        <v xml:space="preserve"> </v>
      </c>
      <c r="N9" s="177" t="str">
        <f t="shared" si="5"/>
        <v xml:space="preserve"> </v>
      </c>
      <c r="O9" s="339" t="str">
        <f t="shared" si="6"/>
        <v>No Jumper</v>
      </c>
      <c r="P9" s="153">
        <f t="shared" si="7"/>
        <v>0</v>
      </c>
      <c r="Q9" s="84" t="str">
        <f t="shared" si="2"/>
        <v/>
      </c>
      <c r="R9" s="84" t="str">
        <f t="shared" si="2"/>
        <v/>
      </c>
      <c r="S9" s="63">
        <f t="shared" si="8"/>
        <v>0</v>
      </c>
      <c r="T9" s="365"/>
      <c r="U9" s="462"/>
      <c r="V9" s="463"/>
      <c r="W9" s="464"/>
      <c r="X9" s="364"/>
      <c r="Y9" s="291"/>
      <c r="Z9" s="292"/>
      <c r="AA9" s="301"/>
    </row>
    <row r="10" spans="1:27" ht="9.9499999999999993" customHeight="1" x14ac:dyDescent="0.25">
      <c r="A10" s="364"/>
      <c r="B10" s="364"/>
      <c r="C10" s="368"/>
      <c r="D10" s="369"/>
      <c r="E10" s="490"/>
      <c r="F10" s="491"/>
      <c r="G10" s="491"/>
      <c r="H10" s="108" t="str">
        <f t="shared" si="9"/>
        <v/>
      </c>
      <c r="I10" s="108" t="str">
        <f t="shared" si="10"/>
        <v/>
      </c>
      <c r="J10" s="284"/>
      <c r="K10" s="285"/>
      <c r="L10" s="175" t="str">
        <f t="shared" si="3"/>
        <v xml:space="preserve"> </v>
      </c>
      <c r="M10" s="176" t="str">
        <f t="shared" si="4"/>
        <v xml:space="preserve"> </v>
      </c>
      <c r="N10" s="177" t="str">
        <f t="shared" si="5"/>
        <v xml:space="preserve"> </v>
      </c>
      <c r="O10" s="339" t="str">
        <f t="shared" si="6"/>
        <v>No Jumper</v>
      </c>
      <c r="P10" s="153">
        <f t="shared" si="7"/>
        <v>0</v>
      </c>
      <c r="Q10" s="84" t="str">
        <f t="shared" si="2"/>
        <v/>
      </c>
      <c r="R10" s="84" t="str">
        <f t="shared" si="2"/>
        <v/>
      </c>
      <c r="S10" s="63">
        <f t="shared" si="8"/>
        <v>0</v>
      </c>
      <c r="T10" s="365"/>
      <c r="U10" s="402" t="s">
        <v>61</v>
      </c>
      <c r="V10" s="403"/>
      <c r="W10" s="404"/>
      <c r="X10" s="364"/>
      <c r="Y10" s="291"/>
      <c r="Z10" s="292"/>
      <c r="AA10" s="301"/>
    </row>
    <row r="11" spans="1:27" ht="9.9499999999999993" customHeight="1" x14ac:dyDescent="0.25">
      <c r="A11" s="364"/>
      <c r="B11" s="364"/>
      <c r="C11" s="368"/>
      <c r="D11" s="369"/>
      <c r="E11" s="490"/>
      <c r="F11" s="491"/>
      <c r="G11" s="491"/>
      <c r="H11" s="108" t="str">
        <f t="shared" si="9"/>
        <v/>
      </c>
      <c r="I11" s="108" t="str">
        <f t="shared" si="10"/>
        <v/>
      </c>
      <c r="J11" s="284"/>
      <c r="K11" s="285"/>
      <c r="L11" s="175" t="str">
        <f t="shared" si="3"/>
        <v xml:space="preserve"> </v>
      </c>
      <c r="M11" s="176" t="str">
        <f t="shared" si="4"/>
        <v xml:space="preserve"> </v>
      </c>
      <c r="N11" s="177" t="str">
        <f t="shared" si="5"/>
        <v xml:space="preserve"> </v>
      </c>
      <c r="O11" s="339" t="str">
        <f t="shared" si="6"/>
        <v>No Jumper</v>
      </c>
      <c r="P11" s="153">
        <f t="shared" si="7"/>
        <v>0</v>
      </c>
      <c r="Q11" s="84" t="str">
        <f t="shared" si="2"/>
        <v/>
      </c>
      <c r="R11" s="84" t="str">
        <f t="shared" si="2"/>
        <v/>
      </c>
      <c r="S11" s="63">
        <f t="shared" si="8"/>
        <v>0</v>
      </c>
      <c r="T11" s="365"/>
      <c r="U11" s="396"/>
      <c r="V11" s="397"/>
      <c r="W11" s="398"/>
      <c r="X11" s="364"/>
      <c r="Y11" s="291"/>
      <c r="Z11" s="292"/>
      <c r="AA11" s="301"/>
    </row>
    <row r="12" spans="1:27" ht="9.9499999999999993" customHeight="1" x14ac:dyDescent="0.25">
      <c r="A12" s="364"/>
      <c r="B12" s="364"/>
      <c r="C12" s="368"/>
      <c r="D12" s="369"/>
      <c r="E12" s="490"/>
      <c r="F12" s="491"/>
      <c r="G12" s="491"/>
      <c r="H12" s="108" t="str">
        <f t="shared" si="9"/>
        <v/>
      </c>
      <c r="I12" s="108" t="str">
        <f t="shared" si="10"/>
        <v/>
      </c>
      <c r="J12" s="284"/>
      <c r="K12" s="285"/>
      <c r="L12" s="175" t="str">
        <f t="shared" si="3"/>
        <v xml:space="preserve"> </v>
      </c>
      <c r="M12" s="176" t="str">
        <f t="shared" si="4"/>
        <v xml:space="preserve"> </v>
      </c>
      <c r="N12" s="177" t="str">
        <f t="shared" si="5"/>
        <v xml:space="preserve"> </v>
      </c>
      <c r="O12" s="339" t="str">
        <f t="shared" si="6"/>
        <v>No Jumper</v>
      </c>
      <c r="P12" s="153">
        <f t="shared" si="7"/>
        <v>0</v>
      </c>
      <c r="Q12" s="84" t="str">
        <f t="shared" si="2"/>
        <v/>
      </c>
      <c r="R12" s="84" t="str">
        <f t="shared" si="2"/>
        <v/>
      </c>
      <c r="S12" s="63">
        <f t="shared" si="8"/>
        <v>0</v>
      </c>
      <c r="T12" s="365"/>
      <c r="U12" s="399"/>
      <c r="V12" s="400"/>
      <c r="W12" s="401"/>
      <c r="X12" s="364"/>
      <c r="Y12" s="291"/>
      <c r="Z12" s="292"/>
      <c r="AA12" s="301"/>
    </row>
    <row r="13" spans="1:27" ht="9.9499999999999993" customHeight="1" x14ac:dyDescent="0.25">
      <c r="A13" s="364"/>
      <c r="B13" s="364"/>
      <c r="C13" s="368"/>
      <c r="D13" s="369"/>
      <c r="E13" s="490"/>
      <c r="F13" s="491"/>
      <c r="G13" s="491"/>
      <c r="H13" s="33" t="str">
        <f t="shared" si="9"/>
        <v/>
      </c>
      <c r="I13" s="20" t="str">
        <f t="shared" si="10"/>
        <v/>
      </c>
      <c r="J13" s="284"/>
      <c r="K13" s="285"/>
      <c r="L13" s="175" t="str">
        <f t="shared" si="3"/>
        <v xml:space="preserve"> </v>
      </c>
      <c r="M13" s="176" t="str">
        <f t="shared" si="4"/>
        <v xml:space="preserve"> </v>
      </c>
      <c r="N13" s="177" t="str">
        <f t="shared" si="5"/>
        <v xml:space="preserve"> </v>
      </c>
      <c r="O13" s="339" t="str">
        <f t="shared" si="6"/>
        <v>No Jumper</v>
      </c>
      <c r="P13" s="153">
        <f t="shared" si="7"/>
        <v>0</v>
      </c>
      <c r="Q13" s="84" t="str">
        <f t="shared" si="2"/>
        <v/>
      </c>
      <c r="R13" s="84" t="str">
        <f t="shared" si="2"/>
        <v/>
      </c>
      <c r="S13" s="63">
        <f t="shared" si="8"/>
        <v>0</v>
      </c>
      <c r="T13" s="365"/>
      <c r="U13" s="402" t="s">
        <v>62</v>
      </c>
      <c r="V13" s="403"/>
      <c r="W13" s="404"/>
      <c r="X13" s="364"/>
      <c r="Y13" s="291"/>
      <c r="Z13" s="292"/>
      <c r="AA13" s="301"/>
    </row>
    <row r="14" spans="1:27" ht="9.9499999999999993" customHeight="1" x14ac:dyDescent="0.25">
      <c r="A14" s="364"/>
      <c r="B14" s="364"/>
      <c r="C14" s="368"/>
      <c r="D14" s="369"/>
      <c r="E14" s="490"/>
      <c r="F14" s="491"/>
      <c r="G14" s="491"/>
      <c r="H14" s="33" t="str">
        <f t="shared" si="9"/>
        <v/>
      </c>
      <c r="I14" s="20" t="str">
        <f t="shared" si="10"/>
        <v/>
      </c>
      <c r="J14" s="284"/>
      <c r="K14" s="285"/>
      <c r="L14" s="175" t="str">
        <f t="shared" si="3"/>
        <v xml:space="preserve"> </v>
      </c>
      <c r="M14" s="176" t="str">
        <f t="shared" si="4"/>
        <v xml:space="preserve"> </v>
      </c>
      <c r="N14" s="177" t="str">
        <f t="shared" si="5"/>
        <v xml:space="preserve"> </v>
      </c>
      <c r="O14" s="339" t="str">
        <f t="shared" si="6"/>
        <v>No Jumper</v>
      </c>
      <c r="P14" s="153">
        <f t="shared" si="7"/>
        <v>0</v>
      </c>
      <c r="Q14" s="84" t="str">
        <f t="shared" si="2"/>
        <v/>
      </c>
      <c r="R14" s="84" t="str">
        <f t="shared" si="2"/>
        <v/>
      </c>
      <c r="S14" s="63">
        <f t="shared" si="8"/>
        <v>0</v>
      </c>
      <c r="T14" s="365"/>
      <c r="U14" s="396"/>
      <c r="V14" s="397"/>
      <c r="W14" s="398"/>
      <c r="X14" s="364"/>
      <c r="Y14" s="291"/>
      <c r="Z14" s="292"/>
      <c r="AA14" s="301"/>
    </row>
    <row r="15" spans="1:27" ht="9.9499999999999993" customHeight="1" x14ac:dyDescent="0.25">
      <c r="A15" s="364"/>
      <c r="B15" s="364"/>
      <c r="C15" s="368"/>
      <c r="D15" s="369"/>
      <c r="E15" s="490"/>
      <c r="F15" s="491"/>
      <c r="G15" s="491"/>
      <c r="H15" s="33" t="str">
        <f t="shared" si="9"/>
        <v/>
      </c>
      <c r="I15" s="20" t="str">
        <f t="shared" si="10"/>
        <v/>
      </c>
      <c r="J15" s="284"/>
      <c r="K15" s="285"/>
      <c r="L15" s="175" t="str">
        <f t="shared" si="3"/>
        <v xml:space="preserve"> </v>
      </c>
      <c r="M15" s="176" t="str">
        <f t="shared" si="4"/>
        <v xml:space="preserve"> </v>
      </c>
      <c r="N15" s="177" t="str">
        <f t="shared" si="5"/>
        <v xml:space="preserve"> </v>
      </c>
      <c r="O15" s="339" t="str">
        <f t="shared" si="6"/>
        <v>No Jumper</v>
      </c>
      <c r="P15" s="153">
        <f t="shared" si="7"/>
        <v>0</v>
      </c>
      <c r="Q15" s="84" t="str">
        <f t="shared" si="2"/>
        <v/>
      </c>
      <c r="R15" s="84" t="str">
        <f t="shared" si="2"/>
        <v/>
      </c>
      <c r="S15" s="63">
        <f t="shared" si="8"/>
        <v>0</v>
      </c>
      <c r="T15" s="365"/>
      <c r="U15" s="399"/>
      <c r="V15" s="400"/>
      <c r="W15" s="401"/>
      <c r="X15" s="364"/>
      <c r="Y15" s="291"/>
      <c r="Z15" s="292"/>
      <c r="AA15" s="301"/>
    </row>
    <row r="16" spans="1:27" ht="9.9499999999999993" customHeight="1" x14ac:dyDescent="0.25">
      <c r="A16" s="364"/>
      <c r="B16" s="364"/>
      <c r="C16" s="368"/>
      <c r="D16" s="369"/>
      <c r="E16" s="490"/>
      <c r="F16" s="491"/>
      <c r="G16" s="491"/>
      <c r="H16" s="35" t="str">
        <f t="shared" si="9"/>
        <v/>
      </c>
      <c r="I16" s="222" t="str">
        <f t="shared" si="10"/>
        <v/>
      </c>
      <c r="J16" s="284"/>
      <c r="K16" s="285"/>
      <c r="L16" s="175" t="str">
        <f t="shared" si="3"/>
        <v xml:space="preserve"> </v>
      </c>
      <c r="M16" s="176" t="str">
        <f t="shared" si="4"/>
        <v xml:space="preserve"> </v>
      </c>
      <c r="N16" s="177" t="str">
        <f t="shared" si="5"/>
        <v xml:space="preserve"> </v>
      </c>
      <c r="O16" s="339" t="str">
        <f t="shared" si="6"/>
        <v>No Jumper</v>
      </c>
      <c r="P16" s="153">
        <f t="shared" si="7"/>
        <v>0</v>
      </c>
      <c r="Q16" s="84" t="str">
        <f t="shared" si="2"/>
        <v/>
      </c>
      <c r="R16" s="84" t="str">
        <f t="shared" si="2"/>
        <v/>
      </c>
      <c r="S16" s="63">
        <f t="shared" si="8"/>
        <v>0</v>
      </c>
      <c r="T16" s="365"/>
      <c r="U16" s="402"/>
      <c r="V16" s="403"/>
      <c r="W16" s="404"/>
      <c r="X16" s="364"/>
      <c r="Y16" s="291"/>
      <c r="Z16" s="292"/>
      <c r="AA16" s="301"/>
    </row>
    <row r="17" spans="1:27" ht="9.9499999999999993" customHeight="1" x14ac:dyDescent="0.25">
      <c r="A17" s="364"/>
      <c r="B17" s="364"/>
      <c r="C17" s="368"/>
      <c r="D17" s="369"/>
      <c r="E17" s="490"/>
      <c r="F17" s="491"/>
      <c r="G17" s="491"/>
      <c r="H17" s="7" t="str">
        <f t="shared" si="9"/>
        <v/>
      </c>
      <c r="I17" s="10" t="str">
        <f t="shared" si="10"/>
        <v/>
      </c>
      <c r="J17" s="286"/>
      <c r="K17" s="285"/>
      <c r="L17" s="175" t="str">
        <f t="shared" si="3"/>
        <v xml:space="preserve"> </v>
      </c>
      <c r="M17" s="176" t="str">
        <f t="shared" si="4"/>
        <v xml:space="preserve"> </v>
      </c>
      <c r="N17" s="177" t="str">
        <f t="shared" si="5"/>
        <v xml:space="preserve"> </v>
      </c>
      <c r="O17" s="339" t="str">
        <f t="shared" si="6"/>
        <v>No Jumper</v>
      </c>
      <c r="P17" s="153">
        <f t="shared" si="7"/>
        <v>0</v>
      </c>
      <c r="Q17" s="84" t="str">
        <f t="shared" si="2"/>
        <v/>
      </c>
      <c r="R17" s="84" t="str">
        <f t="shared" si="2"/>
        <v/>
      </c>
      <c r="S17" s="63">
        <f t="shared" si="8"/>
        <v>0</v>
      </c>
      <c r="T17" s="365"/>
      <c r="U17" s="396"/>
      <c r="V17" s="397"/>
      <c r="W17" s="398"/>
      <c r="X17" s="364"/>
      <c r="Y17" s="291"/>
      <c r="Z17" s="292"/>
      <c r="AA17" s="301"/>
    </row>
    <row r="18" spans="1:27" ht="9.9499999999999993" customHeight="1" x14ac:dyDescent="0.25">
      <c r="A18" s="364"/>
      <c r="B18" s="364"/>
      <c r="C18" s="368"/>
      <c r="D18" s="369"/>
      <c r="E18" s="490"/>
      <c r="F18" s="491"/>
      <c r="G18" s="491"/>
      <c r="H18" s="7" t="str">
        <f t="shared" si="9"/>
        <v/>
      </c>
      <c r="I18" s="10" t="str">
        <f t="shared" si="10"/>
        <v/>
      </c>
      <c r="J18" s="286"/>
      <c r="K18" s="285"/>
      <c r="L18" s="175" t="str">
        <f t="shared" si="3"/>
        <v xml:space="preserve"> </v>
      </c>
      <c r="M18" s="176" t="str">
        <f t="shared" si="4"/>
        <v xml:space="preserve"> </v>
      </c>
      <c r="N18" s="177" t="str">
        <f t="shared" si="5"/>
        <v xml:space="preserve"> </v>
      </c>
      <c r="O18" s="339" t="str">
        <f t="shared" si="6"/>
        <v>No Jumper</v>
      </c>
      <c r="P18" s="153">
        <f t="shared" si="7"/>
        <v>0</v>
      </c>
      <c r="Q18" s="84" t="str">
        <f t="shared" si="2"/>
        <v/>
      </c>
      <c r="R18" s="84" t="str">
        <f t="shared" si="2"/>
        <v/>
      </c>
      <c r="S18" s="63">
        <f t="shared" si="8"/>
        <v>0</v>
      </c>
      <c r="T18" s="365"/>
      <c r="U18" s="399"/>
      <c r="V18" s="400"/>
      <c r="W18" s="401"/>
      <c r="X18" s="364"/>
      <c r="Y18" s="291"/>
      <c r="Z18" s="292"/>
      <c r="AA18" s="301"/>
    </row>
    <row r="19" spans="1:27" ht="9.9499999999999993" customHeight="1" x14ac:dyDescent="0.25">
      <c r="A19" s="364"/>
      <c r="B19" s="364"/>
      <c r="C19" s="368"/>
      <c r="D19" s="369"/>
      <c r="E19" s="490"/>
      <c r="F19" s="491"/>
      <c r="G19" s="491"/>
      <c r="H19" s="34" t="str">
        <f t="shared" si="9"/>
        <v/>
      </c>
      <c r="I19" s="21" t="str">
        <f t="shared" si="10"/>
        <v/>
      </c>
      <c r="J19" s="284"/>
      <c r="K19" s="285"/>
      <c r="L19" s="175" t="str">
        <f t="shared" si="3"/>
        <v xml:space="preserve"> </v>
      </c>
      <c r="M19" s="176" t="str">
        <f t="shared" si="4"/>
        <v xml:space="preserve"> </v>
      </c>
      <c r="N19" s="177" t="str">
        <f t="shared" si="5"/>
        <v xml:space="preserve"> </v>
      </c>
      <c r="O19" s="339" t="str">
        <f t="shared" si="6"/>
        <v>No Jumper</v>
      </c>
      <c r="P19" s="153">
        <f t="shared" si="7"/>
        <v>0</v>
      </c>
      <c r="Q19" s="84" t="str">
        <f t="shared" si="2"/>
        <v/>
      </c>
      <c r="R19" s="84" t="str">
        <f t="shared" si="2"/>
        <v/>
      </c>
      <c r="S19" s="63">
        <f t="shared" si="8"/>
        <v>0</v>
      </c>
      <c r="T19" s="365"/>
      <c r="U19" s="402"/>
      <c r="V19" s="403"/>
      <c r="W19" s="404"/>
      <c r="X19" s="364"/>
      <c r="Y19" s="291"/>
      <c r="Z19" s="292"/>
      <c r="AA19" s="301"/>
    </row>
    <row r="20" spans="1:27" ht="9.9499999999999993" customHeight="1" x14ac:dyDescent="0.25">
      <c r="A20" s="364"/>
      <c r="B20" s="364"/>
      <c r="C20" s="368"/>
      <c r="D20" s="369"/>
      <c r="E20" s="490"/>
      <c r="F20" s="491"/>
      <c r="G20" s="491"/>
      <c r="H20" s="33" t="str">
        <f t="shared" si="9"/>
        <v/>
      </c>
      <c r="I20" s="20" t="str">
        <f t="shared" si="10"/>
        <v/>
      </c>
      <c r="J20" s="284"/>
      <c r="K20" s="285"/>
      <c r="L20" s="175" t="str">
        <f t="shared" si="3"/>
        <v xml:space="preserve"> </v>
      </c>
      <c r="M20" s="176" t="str">
        <f t="shared" si="4"/>
        <v xml:space="preserve"> </v>
      </c>
      <c r="N20" s="177" t="str">
        <f t="shared" si="5"/>
        <v xml:space="preserve"> </v>
      </c>
      <c r="O20" s="339" t="str">
        <f t="shared" si="6"/>
        <v>No Jumper</v>
      </c>
      <c r="P20" s="153">
        <f t="shared" si="7"/>
        <v>0</v>
      </c>
      <c r="Q20" s="84" t="str">
        <f t="shared" si="2"/>
        <v/>
      </c>
      <c r="R20" s="84" t="str">
        <f t="shared" si="2"/>
        <v/>
      </c>
      <c r="S20" s="63">
        <f t="shared" si="8"/>
        <v>0</v>
      </c>
      <c r="T20" s="365"/>
      <c r="U20" s="396"/>
      <c r="V20" s="397"/>
      <c r="W20" s="398"/>
      <c r="X20" s="364"/>
      <c r="Y20" s="291"/>
      <c r="Z20" s="292"/>
      <c r="AA20" s="301"/>
    </row>
    <row r="21" spans="1:27" ht="9.9499999999999993" customHeight="1" x14ac:dyDescent="0.25">
      <c r="A21" s="364"/>
      <c r="B21" s="364"/>
      <c r="C21" s="368"/>
      <c r="D21" s="369"/>
      <c r="E21" s="490"/>
      <c r="F21" s="491"/>
      <c r="G21" s="491"/>
      <c r="H21" s="34" t="str">
        <f t="shared" si="9"/>
        <v/>
      </c>
      <c r="I21" s="21" t="str">
        <f t="shared" si="10"/>
        <v/>
      </c>
      <c r="J21" s="284"/>
      <c r="K21" s="285"/>
      <c r="L21" s="175" t="str">
        <f t="shared" si="3"/>
        <v xml:space="preserve"> </v>
      </c>
      <c r="M21" s="176" t="str">
        <f t="shared" si="4"/>
        <v xml:space="preserve"> </v>
      </c>
      <c r="N21" s="177" t="str">
        <f t="shared" si="5"/>
        <v xml:space="preserve"> </v>
      </c>
      <c r="O21" s="339" t="str">
        <f t="shared" si="6"/>
        <v>No Jumper</v>
      </c>
      <c r="P21" s="153">
        <f t="shared" si="7"/>
        <v>0</v>
      </c>
      <c r="Q21" s="84" t="str">
        <f t="shared" si="2"/>
        <v/>
      </c>
      <c r="R21" s="84" t="str">
        <f t="shared" si="2"/>
        <v/>
      </c>
      <c r="S21" s="63">
        <f t="shared" si="8"/>
        <v>0</v>
      </c>
      <c r="T21" s="365"/>
      <c r="U21" s="399"/>
      <c r="V21" s="400"/>
      <c r="W21" s="401"/>
      <c r="X21" s="364"/>
      <c r="Y21" s="291"/>
      <c r="Z21" s="292"/>
      <c r="AA21" s="301"/>
    </row>
    <row r="22" spans="1:27" ht="9.9499999999999993" customHeight="1" x14ac:dyDescent="0.25">
      <c r="A22" s="364"/>
      <c r="B22" s="364"/>
      <c r="C22" s="368"/>
      <c r="D22" s="369"/>
      <c r="E22" s="490"/>
      <c r="F22" s="491"/>
      <c r="G22" s="491"/>
      <c r="H22" s="34" t="str">
        <f t="shared" si="9"/>
        <v/>
      </c>
      <c r="I22" s="21" t="str">
        <f t="shared" si="10"/>
        <v/>
      </c>
      <c r="J22" s="284"/>
      <c r="K22" s="285"/>
      <c r="L22" s="175" t="str">
        <f t="shared" si="3"/>
        <v xml:space="preserve"> </v>
      </c>
      <c r="M22" s="176" t="str">
        <f t="shared" si="4"/>
        <v xml:space="preserve"> </v>
      </c>
      <c r="N22" s="177" t="str">
        <f t="shared" si="5"/>
        <v xml:space="preserve"> </v>
      </c>
      <c r="O22" s="339" t="str">
        <f t="shared" si="6"/>
        <v>No Jumper</v>
      </c>
      <c r="P22" s="153">
        <f t="shared" si="7"/>
        <v>0</v>
      </c>
      <c r="Q22" s="84" t="str">
        <f t="shared" si="2"/>
        <v/>
      </c>
      <c r="R22" s="84" t="str">
        <f t="shared" si="2"/>
        <v/>
      </c>
      <c r="S22" s="63">
        <f t="shared" si="8"/>
        <v>0</v>
      </c>
      <c r="T22" s="365"/>
      <c r="U22" s="405"/>
      <c r="V22" s="406"/>
      <c r="W22" s="407"/>
      <c r="X22" s="364"/>
      <c r="Y22" s="291"/>
      <c r="Z22" s="292"/>
      <c r="AA22" s="301"/>
    </row>
    <row r="23" spans="1:27" ht="9.9499999999999993" customHeight="1" x14ac:dyDescent="0.25">
      <c r="A23" s="364"/>
      <c r="B23" s="364"/>
      <c r="C23" s="368"/>
      <c r="D23" s="369"/>
      <c r="E23" s="490"/>
      <c r="F23" s="491"/>
      <c r="G23" s="491"/>
      <c r="H23" s="33" t="str">
        <f t="shared" si="9"/>
        <v/>
      </c>
      <c r="I23" s="20" t="str">
        <f t="shared" si="10"/>
        <v/>
      </c>
      <c r="J23" s="284"/>
      <c r="K23" s="285"/>
      <c r="L23" s="175" t="str">
        <f t="shared" si="3"/>
        <v xml:space="preserve"> </v>
      </c>
      <c r="M23" s="176" t="str">
        <f t="shared" si="4"/>
        <v xml:space="preserve"> </v>
      </c>
      <c r="N23" s="177" t="str">
        <f t="shared" si="5"/>
        <v xml:space="preserve"> </v>
      </c>
      <c r="O23" s="339" t="str">
        <f t="shared" si="6"/>
        <v>No Jumper</v>
      </c>
      <c r="P23" s="153">
        <f t="shared" si="7"/>
        <v>0</v>
      </c>
      <c r="Q23" s="84" t="str">
        <f t="shared" si="2"/>
        <v/>
      </c>
      <c r="R23" s="84" t="str">
        <f t="shared" si="2"/>
        <v/>
      </c>
      <c r="S23" s="63">
        <f t="shared" si="8"/>
        <v>0</v>
      </c>
      <c r="T23" s="365"/>
      <c r="U23" s="408"/>
      <c r="V23" s="409"/>
      <c r="W23" s="410"/>
      <c r="X23" s="364"/>
      <c r="Y23" s="291"/>
      <c r="Z23" s="292"/>
      <c r="AA23" s="301"/>
    </row>
    <row r="24" spans="1:27" ht="9.9499999999999993" customHeight="1" x14ac:dyDescent="0.25">
      <c r="A24" s="364"/>
      <c r="B24" s="364"/>
      <c r="C24" s="368"/>
      <c r="D24" s="369"/>
      <c r="E24" s="490"/>
      <c r="F24" s="491"/>
      <c r="G24" s="491"/>
      <c r="H24" s="33" t="str">
        <f t="shared" si="9"/>
        <v/>
      </c>
      <c r="I24" s="20" t="str">
        <f t="shared" si="10"/>
        <v/>
      </c>
      <c r="J24" s="284"/>
      <c r="K24" s="285"/>
      <c r="L24" s="175" t="str">
        <f t="shared" si="3"/>
        <v xml:space="preserve"> </v>
      </c>
      <c r="M24" s="176" t="str">
        <f t="shared" si="4"/>
        <v xml:space="preserve"> </v>
      </c>
      <c r="N24" s="177" t="str">
        <f t="shared" si="5"/>
        <v xml:space="preserve"> </v>
      </c>
      <c r="O24" s="339" t="str">
        <f t="shared" si="6"/>
        <v>No Jumper</v>
      </c>
      <c r="P24" s="153">
        <f t="shared" si="7"/>
        <v>0</v>
      </c>
      <c r="Q24" s="84" t="str">
        <f t="shared" si="2"/>
        <v/>
      </c>
      <c r="R24" s="84" t="str">
        <f t="shared" si="2"/>
        <v/>
      </c>
      <c r="S24" s="63">
        <f t="shared" si="8"/>
        <v>0</v>
      </c>
      <c r="T24" s="365"/>
      <c r="U24" s="411"/>
      <c r="V24" s="412"/>
      <c r="W24" s="413"/>
      <c r="X24" s="364"/>
      <c r="Y24" s="291"/>
      <c r="Z24" s="292"/>
      <c r="AA24" s="301"/>
    </row>
    <row r="25" spans="1:27" ht="9.9499999999999993" customHeight="1" x14ac:dyDescent="0.25">
      <c r="A25" s="364"/>
      <c r="B25" s="364"/>
      <c r="C25" s="368"/>
      <c r="D25" s="369"/>
      <c r="E25" s="490"/>
      <c r="F25" s="491"/>
      <c r="G25" s="491"/>
      <c r="H25" s="7" t="str">
        <f t="shared" si="9"/>
        <v/>
      </c>
      <c r="I25" s="10" t="str">
        <f t="shared" si="10"/>
        <v/>
      </c>
      <c r="J25" s="286"/>
      <c r="K25" s="285"/>
      <c r="L25" s="175" t="str">
        <f t="shared" si="3"/>
        <v xml:space="preserve"> </v>
      </c>
      <c r="M25" s="176" t="str">
        <f t="shared" si="4"/>
        <v xml:space="preserve"> </v>
      </c>
      <c r="N25" s="177" t="str">
        <f t="shared" si="5"/>
        <v xml:space="preserve"> </v>
      </c>
      <c r="O25" s="339" t="str">
        <f t="shared" si="6"/>
        <v>No Jumper</v>
      </c>
      <c r="P25" s="153">
        <f t="shared" si="7"/>
        <v>0</v>
      </c>
      <c r="Q25" s="84" t="str">
        <f t="shared" si="2"/>
        <v/>
      </c>
      <c r="R25" s="84" t="str">
        <f t="shared" si="2"/>
        <v/>
      </c>
      <c r="S25" s="63">
        <f t="shared" si="8"/>
        <v>0</v>
      </c>
      <c r="T25" s="365"/>
      <c r="U25" s="482"/>
      <c r="V25" s="483"/>
      <c r="W25" s="484"/>
      <c r="X25" s="364"/>
      <c r="Y25" s="291"/>
      <c r="Z25" s="292"/>
      <c r="AA25" s="301"/>
    </row>
    <row r="26" spans="1:27" ht="9.9499999999999993" customHeight="1" x14ac:dyDescent="0.25">
      <c r="A26" s="364"/>
      <c r="B26" s="364"/>
      <c r="C26" s="368"/>
      <c r="D26" s="369"/>
      <c r="E26" s="490"/>
      <c r="F26" s="491"/>
      <c r="G26" s="491"/>
      <c r="H26" s="7" t="str">
        <f t="shared" si="9"/>
        <v/>
      </c>
      <c r="I26" s="10" t="str">
        <f t="shared" si="10"/>
        <v/>
      </c>
      <c r="J26" s="286"/>
      <c r="K26" s="285"/>
      <c r="L26" s="175" t="str">
        <f t="shared" si="3"/>
        <v xml:space="preserve"> </v>
      </c>
      <c r="M26" s="176" t="str">
        <f t="shared" si="4"/>
        <v xml:space="preserve"> </v>
      </c>
      <c r="N26" s="177" t="str">
        <f t="shared" si="5"/>
        <v xml:space="preserve"> </v>
      </c>
      <c r="O26" s="339" t="str">
        <f t="shared" si="6"/>
        <v>No Jumper</v>
      </c>
      <c r="P26" s="153">
        <f t="shared" si="7"/>
        <v>0</v>
      </c>
      <c r="Q26" s="84" t="str">
        <f t="shared" si="2"/>
        <v/>
      </c>
      <c r="R26" s="84" t="str">
        <f t="shared" si="2"/>
        <v/>
      </c>
      <c r="S26" s="63">
        <f t="shared" si="8"/>
        <v>0</v>
      </c>
      <c r="T26" s="365"/>
      <c r="U26" s="482"/>
      <c r="V26" s="483"/>
      <c r="W26" s="484"/>
      <c r="X26" s="364"/>
      <c r="Y26" s="291"/>
      <c r="Z26" s="292"/>
      <c r="AA26" s="301"/>
    </row>
    <row r="27" spans="1:27" ht="9.9499999999999993" customHeight="1" x14ac:dyDescent="0.25">
      <c r="A27" s="364"/>
      <c r="B27" s="364"/>
      <c r="C27" s="368"/>
      <c r="D27" s="369"/>
      <c r="E27" s="490"/>
      <c r="F27" s="491"/>
      <c r="G27" s="491"/>
      <c r="H27" s="33" t="str">
        <f t="shared" si="9"/>
        <v/>
      </c>
      <c r="I27" s="20" t="str">
        <f t="shared" si="10"/>
        <v/>
      </c>
      <c r="J27" s="284"/>
      <c r="K27" s="285"/>
      <c r="L27" s="175" t="str">
        <f t="shared" si="3"/>
        <v xml:space="preserve"> </v>
      </c>
      <c r="M27" s="176" t="str">
        <f t="shared" si="4"/>
        <v xml:space="preserve"> </v>
      </c>
      <c r="N27" s="177" t="str">
        <f t="shared" si="5"/>
        <v xml:space="preserve"> </v>
      </c>
      <c r="O27" s="339" t="str">
        <f t="shared" si="6"/>
        <v>No Jumper</v>
      </c>
      <c r="P27" s="153">
        <f t="shared" si="7"/>
        <v>0</v>
      </c>
      <c r="Q27" s="84" t="str">
        <f t="shared" si="2"/>
        <v/>
      </c>
      <c r="R27" s="84" t="str">
        <f t="shared" si="2"/>
        <v/>
      </c>
      <c r="S27" s="63">
        <f t="shared" si="8"/>
        <v>0</v>
      </c>
      <c r="T27" s="365"/>
      <c r="U27" s="482"/>
      <c r="V27" s="483"/>
      <c r="W27" s="484"/>
      <c r="X27" s="364"/>
      <c r="Y27" s="291"/>
      <c r="Z27" s="292"/>
      <c r="AA27" s="301"/>
    </row>
    <row r="28" spans="1:27" ht="9.9499999999999993" customHeight="1" x14ac:dyDescent="0.25">
      <c r="A28" s="364"/>
      <c r="B28" s="364"/>
      <c r="C28" s="368"/>
      <c r="D28" s="369"/>
      <c r="E28" s="490"/>
      <c r="F28" s="491"/>
      <c r="G28" s="491"/>
      <c r="H28" s="33" t="str">
        <f t="shared" si="9"/>
        <v/>
      </c>
      <c r="I28" s="20" t="str">
        <f t="shared" si="10"/>
        <v/>
      </c>
      <c r="J28" s="284"/>
      <c r="K28" s="285"/>
      <c r="L28" s="175" t="str">
        <f t="shared" si="3"/>
        <v xml:space="preserve"> </v>
      </c>
      <c r="M28" s="176" t="str">
        <f t="shared" si="4"/>
        <v xml:space="preserve"> </v>
      </c>
      <c r="N28" s="177" t="str">
        <f t="shared" si="5"/>
        <v xml:space="preserve"> </v>
      </c>
      <c r="O28" s="339" t="str">
        <f t="shared" si="6"/>
        <v>No Jumper</v>
      </c>
      <c r="P28" s="153">
        <f t="shared" si="7"/>
        <v>0</v>
      </c>
      <c r="Q28" s="84" t="str">
        <f t="shared" si="2"/>
        <v/>
      </c>
      <c r="R28" s="84" t="str">
        <f t="shared" si="2"/>
        <v/>
      </c>
      <c r="S28" s="63">
        <f t="shared" si="8"/>
        <v>0</v>
      </c>
      <c r="T28" s="365"/>
      <c r="U28" s="482"/>
      <c r="V28" s="483"/>
      <c r="W28" s="484"/>
      <c r="X28" s="364"/>
      <c r="Y28" s="291"/>
      <c r="Z28" s="292"/>
      <c r="AA28" s="301"/>
    </row>
    <row r="29" spans="1:27" ht="9.9499999999999993" customHeight="1" x14ac:dyDescent="0.25">
      <c r="A29" s="364"/>
      <c r="B29" s="364"/>
      <c r="C29" s="368"/>
      <c r="D29" s="369"/>
      <c r="E29" s="490"/>
      <c r="F29" s="491"/>
      <c r="G29" s="491"/>
      <c r="H29" s="34" t="str">
        <f t="shared" si="9"/>
        <v/>
      </c>
      <c r="I29" s="21" t="str">
        <f t="shared" si="10"/>
        <v/>
      </c>
      <c r="J29" s="284"/>
      <c r="K29" s="285"/>
      <c r="L29" s="175" t="str">
        <f t="shared" si="3"/>
        <v xml:space="preserve"> </v>
      </c>
      <c r="M29" s="176" t="str">
        <f t="shared" si="4"/>
        <v xml:space="preserve"> </v>
      </c>
      <c r="N29" s="177" t="str">
        <f t="shared" si="5"/>
        <v xml:space="preserve"> </v>
      </c>
      <c r="O29" s="339" t="str">
        <f t="shared" si="6"/>
        <v>No Jumper</v>
      </c>
      <c r="P29" s="153">
        <f t="shared" si="7"/>
        <v>0</v>
      </c>
      <c r="Q29" s="84" t="str">
        <f t="shared" si="2"/>
        <v/>
      </c>
      <c r="R29" s="84" t="str">
        <f t="shared" si="2"/>
        <v/>
      </c>
      <c r="S29" s="63">
        <f t="shared" si="8"/>
        <v>0</v>
      </c>
      <c r="T29" s="365"/>
      <c r="U29" s="482"/>
      <c r="V29" s="483"/>
      <c r="W29" s="484"/>
      <c r="X29" s="364"/>
      <c r="Y29" s="291"/>
      <c r="Z29" s="292"/>
      <c r="AA29" s="301"/>
    </row>
    <row r="30" spans="1:27" ht="9.9499999999999993" customHeight="1" thickBot="1" x14ac:dyDescent="0.3">
      <c r="A30" s="364"/>
      <c r="B30" s="364"/>
      <c r="C30" s="368"/>
      <c r="D30" s="369"/>
      <c r="E30" s="490"/>
      <c r="F30" s="491"/>
      <c r="G30" s="491"/>
      <c r="H30" s="33" t="str">
        <f t="shared" si="9"/>
        <v/>
      </c>
      <c r="I30" s="20" t="str">
        <f t="shared" si="10"/>
        <v/>
      </c>
      <c r="J30" s="284"/>
      <c r="K30" s="285"/>
      <c r="L30" s="175" t="str">
        <f t="shared" si="3"/>
        <v xml:space="preserve"> </v>
      </c>
      <c r="M30" s="176" t="str">
        <f t="shared" si="4"/>
        <v xml:space="preserve"> </v>
      </c>
      <c r="N30" s="177" t="str">
        <f t="shared" si="5"/>
        <v xml:space="preserve"> </v>
      </c>
      <c r="O30" s="339" t="str">
        <f t="shared" si="6"/>
        <v>No Jumper</v>
      </c>
      <c r="P30" s="153">
        <f t="shared" si="7"/>
        <v>0</v>
      </c>
      <c r="Q30" s="84" t="str">
        <f t="shared" si="2"/>
        <v/>
      </c>
      <c r="R30" s="84" t="str">
        <f t="shared" si="2"/>
        <v/>
      </c>
      <c r="S30" s="63">
        <f t="shared" si="8"/>
        <v>0</v>
      </c>
      <c r="T30" s="365"/>
      <c r="U30" s="485"/>
      <c r="V30" s="486"/>
      <c r="W30" s="487"/>
      <c r="X30" s="364"/>
      <c r="Y30" s="291"/>
      <c r="Z30" s="292"/>
      <c r="AA30" s="301"/>
    </row>
    <row r="31" spans="1:27" ht="9.9499999999999993" customHeight="1" x14ac:dyDescent="0.25">
      <c r="A31" s="364"/>
      <c r="B31" s="364"/>
      <c r="C31" s="368"/>
      <c r="D31" s="369"/>
      <c r="E31" s="490"/>
      <c r="F31" s="491"/>
      <c r="G31" s="491"/>
      <c r="H31" s="33" t="str">
        <f t="shared" si="9"/>
        <v/>
      </c>
      <c r="I31" s="20" t="str">
        <f t="shared" si="10"/>
        <v/>
      </c>
      <c r="J31" s="284"/>
      <c r="K31" s="285"/>
      <c r="L31" s="175" t="str">
        <f t="shared" si="3"/>
        <v xml:space="preserve"> </v>
      </c>
      <c r="M31" s="176" t="str">
        <f t="shared" si="4"/>
        <v xml:space="preserve"> </v>
      </c>
      <c r="N31" s="177" t="str">
        <f t="shared" si="5"/>
        <v xml:space="preserve"> </v>
      </c>
      <c r="O31" s="339" t="str">
        <f t="shared" si="6"/>
        <v>No Jumper</v>
      </c>
      <c r="P31" s="153">
        <f t="shared" si="7"/>
        <v>0</v>
      </c>
      <c r="Q31" s="84" t="str">
        <f t="shared" si="2"/>
        <v/>
      </c>
      <c r="R31" s="84" t="str">
        <f t="shared" si="2"/>
        <v/>
      </c>
      <c r="S31" s="63">
        <f t="shared" si="8"/>
        <v>0</v>
      </c>
      <c r="T31" s="365"/>
      <c r="U31" s="495"/>
      <c r="V31" s="495"/>
      <c r="W31" s="495"/>
      <c r="X31" s="364"/>
      <c r="Y31" s="291"/>
      <c r="Z31" s="292"/>
      <c r="AA31" s="301"/>
    </row>
    <row r="32" spans="1:27" ht="9.9499999999999993" customHeight="1" x14ac:dyDescent="0.25">
      <c r="A32" s="364"/>
      <c r="B32" s="364"/>
      <c r="C32" s="368"/>
      <c r="D32" s="369"/>
      <c r="E32" s="490"/>
      <c r="F32" s="491"/>
      <c r="G32" s="491"/>
      <c r="H32" s="33" t="str">
        <f t="shared" si="9"/>
        <v/>
      </c>
      <c r="I32" s="20" t="str">
        <f t="shared" si="10"/>
        <v/>
      </c>
      <c r="J32" s="284"/>
      <c r="K32" s="285"/>
      <c r="L32" s="175" t="str">
        <f t="shared" si="3"/>
        <v xml:space="preserve"> </v>
      </c>
      <c r="M32" s="176" t="str">
        <f t="shared" si="4"/>
        <v xml:space="preserve"> </v>
      </c>
      <c r="N32" s="177" t="str">
        <f t="shared" si="5"/>
        <v xml:space="preserve"> </v>
      </c>
      <c r="O32" s="339" t="str">
        <f t="shared" si="6"/>
        <v>No Jumper</v>
      </c>
      <c r="P32" s="153">
        <f t="shared" si="7"/>
        <v>0</v>
      </c>
      <c r="Q32" s="84" t="str">
        <f t="shared" si="2"/>
        <v/>
      </c>
      <c r="R32" s="84" t="str">
        <f t="shared" si="2"/>
        <v/>
      </c>
      <c r="S32" s="63">
        <f t="shared" si="8"/>
        <v>0</v>
      </c>
      <c r="T32" s="365"/>
      <c r="U32" s="496"/>
      <c r="V32" s="496"/>
      <c r="W32" s="496"/>
      <c r="X32" s="364"/>
      <c r="Y32" s="291"/>
      <c r="Z32" s="292"/>
      <c r="AA32" s="301"/>
    </row>
    <row r="33" spans="1:28" ht="9.9499999999999993" customHeight="1" x14ac:dyDescent="0.25">
      <c r="A33" s="364"/>
      <c r="B33" s="364"/>
      <c r="C33" s="368"/>
      <c r="D33" s="369"/>
      <c r="E33" s="490"/>
      <c r="F33" s="491"/>
      <c r="G33" s="491"/>
      <c r="H33" s="34" t="str">
        <f t="shared" si="9"/>
        <v/>
      </c>
      <c r="I33" s="21" t="str">
        <f t="shared" si="10"/>
        <v/>
      </c>
      <c r="J33" s="284"/>
      <c r="K33" s="285"/>
      <c r="L33" s="175" t="str">
        <f t="shared" si="3"/>
        <v xml:space="preserve"> </v>
      </c>
      <c r="M33" s="176" t="str">
        <f t="shared" si="4"/>
        <v xml:space="preserve"> </v>
      </c>
      <c r="N33" s="177" t="str">
        <f t="shared" si="5"/>
        <v xml:space="preserve"> </v>
      </c>
      <c r="O33" s="339" t="str">
        <f t="shared" si="6"/>
        <v>No Jumper</v>
      </c>
      <c r="P33" s="153">
        <f t="shared" si="7"/>
        <v>0</v>
      </c>
      <c r="Q33" s="84" t="str">
        <f t="shared" si="2"/>
        <v/>
      </c>
      <c r="R33" s="84" t="str">
        <f t="shared" si="2"/>
        <v/>
      </c>
      <c r="S33" s="63">
        <f t="shared" si="8"/>
        <v>0</v>
      </c>
      <c r="T33" s="365"/>
      <c r="U33" s="496"/>
      <c r="V33" s="496"/>
      <c r="W33" s="496"/>
      <c r="X33" s="364"/>
      <c r="Y33" s="291"/>
      <c r="Z33" s="292"/>
      <c r="AA33" s="301"/>
    </row>
    <row r="34" spans="1:28" ht="9.9499999999999993" customHeight="1" thickBot="1" x14ac:dyDescent="0.3">
      <c r="A34" s="364"/>
      <c r="B34" s="364"/>
      <c r="C34" s="368"/>
      <c r="D34" s="369"/>
      <c r="E34" s="492"/>
      <c r="F34" s="493"/>
      <c r="G34" s="493"/>
      <c r="H34" s="9" t="str">
        <f t="shared" si="9"/>
        <v/>
      </c>
      <c r="I34" s="11" t="str">
        <f t="shared" si="10"/>
        <v/>
      </c>
      <c r="J34" s="300"/>
      <c r="K34" s="289"/>
      <c r="L34" s="178" t="str">
        <f t="shared" si="3"/>
        <v xml:space="preserve"> </v>
      </c>
      <c r="M34" s="179" t="str">
        <f t="shared" si="4"/>
        <v xml:space="preserve"> </v>
      </c>
      <c r="N34" s="180" t="str">
        <f t="shared" si="5"/>
        <v xml:space="preserve"> </v>
      </c>
      <c r="O34" s="340" t="str">
        <f>IF(K34&gt;0,RANK(K34,$K$3:$K$34,0),"No Jumper")</f>
        <v>No Jumper</v>
      </c>
      <c r="P34" s="154">
        <f t="shared" si="7"/>
        <v>0</v>
      </c>
      <c r="Q34" s="86" t="str">
        <f t="shared" si="2"/>
        <v/>
      </c>
      <c r="R34" s="86" t="str">
        <f t="shared" si="2"/>
        <v/>
      </c>
      <c r="S34" s="68">
        <f t="shared" si="8"/>
        <v>0</v>
      </c>
      <c r="T34" s="365"/>
      <c r="U34" s="496"/>
      <c r="V34" s="496"/>
      <c r="W34" s="496"/>
      <c r="X34" s="364"/>
      <c r="Y34" s="294"/>
      <c r="Z34" s="295"/>
      <c r="AA34" s="302"/>
    </row>
    <row r="35" spans="1:28" ht="9.9499999999999993" customHeight="1" x14ac:dyDescent="0.25">
      <c r="A35" s="364"/>
      <c r="B35" s="364"/>
      <c r="C35" s="368"/>
      <c r="D35" s="369"/>
      <c r="E35" s="476" t="s">
        <v>7</v>
      </c>
      <c r="F35" s="477"/>
      <c r="G35" s="157">
        <v>1</v>
      </c>
      <c r="H35" s="94" t="str">
        <f>IFERROR(VLOOKUP($G35,$O$3:$S$34,3,0),"")</f>
        <v>Ava McLoughlin</v>
      </c>
      <c r="I35" s="223" t="str">
        <f>IFERROR(VLOOKUP($G35,$O$3:$S$34,4,0),"")</f>
        <v>St. Joan of Arc</v>
      </c>
      <c r="J35" s="95">
        <f>IFERROR(VLOOKUP($G35,$O$3:$S$34,5,0),"")</f>
        <v>610</v>
      </c>
      <c r="K35" s="107">
        <f>IFERROR(VLOOKUP($G35,$O$3:$S$34,2,0),0)</f>
        <v>5</v>
      </c>
      <c r="L35" s="187" t="str">
        <f t="shared" si="3"/>
        <v xml:space="preserve"> </v>
      </c>
      <c r="M35" s="191" t="str">
        <f t="shared" si="4"/>
        <v xml:space="preserve"> </v>
      </c>
      <c r="N35" s="194" t="str">
        <f t="shared" si="5"/>
        <v xml:space="preserve"> </v>
      </c>
      <c r="O35" s="470" t="s">
        <v>28</v>
      </c>
      <c r="P35" s="155"/>
      <c r="Q35" s="29"/>
      <c r="R35" s="29"/>
      <c r="S35" s="29"/>
      <c r="T35" s="365"/>
      <c r="U35" s="496"/>
      <c r="V35" s="496"/>
      <c r="W35" s="496"/>
      <c r="X35" s="364"/>
      <c r="Y35" s="494"/>
      <c r="Z35" s="494"/>
      <c r="AA35" s="494"/>
    </row>
    <row r="36" spans="1:28" ht="9.9499999999999993" customHeight="1" x14ac:dyDescent="0.25">
      <c r="A36" s="364"/>
      <c r="B36" s="364"/>
      <c r="C36" s="368"/>
      <c r="D36" s="369"/>
      <c r="E36" s="478"/>
      <c r="F36" s="479"/>
      <c r="G36" s="158">
        <v>2</v>
      </c>
      <c r="H36" s="162" t="str">
        <f t="shared" ref="H36:H46" si="11">IFERROR(VLOOKUP($G36,$O$3:$S$34,3,0),"")</f>
        <v/>
      </c>
      <c r="I36" s="226" t="str">
        <f t="shared" ref="I36:I46" si="12">IFERROR(VLOOKUP($G36,$O$3:$S$34,4,0),"")</f>
        <v/>
      </c>
      <c r="J36" s="101" t="str">
        <f t="shared" ref="J36:J46" si="13">IFERROR(VLOOKUP($G36,$O$3:$S$34,5,0),"")</f>
        <v/>
      </c>
      <c r="K36" s="160">
        <f t="shared" ref="K36:K46" si="14">IFERROR(VLOOKUP($G36,$O$3:$S$34,2,0),0)</f>
        <v>0</v>
      </c>
      <c r="L36" s="188" t="str">
        <f t="shared" si="3"/>
        <v xml:space="preserve"> </v>
      </c>
      <c r="M36" s="192" t="str">
        <f t="shared" si="4"/>
        <v xml:space="preserve"> </v>
      </c>
      <c r="N36" s="195" t="str">
        <f t="shared" si="5"/>
        <v xml:space="preserve"> </v>
      </c>
      <c r="O36" s="471"/>
      <c r="P36" s="155"/>
      <c r="Q36" s="29"/>
      <c r="R36" s="29"/>
      <c r="S36" s="29"/>
      <c r="T36" s="365"/>
      <c r="U36" s="496"/>
      <c r="V36" s="496"/>
      <c r="W36" s="496"/>
      <c r="X36" s="364"/>
      <c r="Y36" s="365"/>
      <c r="Z36" s="365"/>
      <c r="AA36" s="365"/>
    </row>
    <row r="37" spans="1:28" ht="9.9499999999999993" customHeight="1" thickBot="1" x14ac:dyDescent="0.3">
      <c r="A37" s="364"/>
      <c r="B37" s="364"/>
      <c r="C37" s="368"/>
      <c r="D37" s="369"/>
      <c r="E37" s="478"/>
      <c r="F37" s="479"/>
      <c r="G37" s="159">
        <v>3</v>
      </c>
      <c r="H37" s="103" t="str">
        <f t="shared" si="11"/>
        <v/>
      </c>
      <c r="I37" s="227" t="str">
        <f t="shared" si="12"/>
        <v/>
      </c>
      <c r="J37" s="102" t="str">
        <f t="shared" si="13"/>
        <v/>
      </c>
      <c r="K37" s="161">
        <f t="shared" si="14"/>
        <v>0</v>
      </c>
      <c r="L37" s="189" t="str">
        <f t="shared" si="3"/>
        <v xml:space="preserve"> </v>
      </c>
      <c r="M37" s="193" t="str">
        <f t="shared" si="4"/>
        <v xml:space="preserve"> </v>
      </c>
      <c r="N37" s="196" t="str">
        <f t="shared" si="5"/>
        <v xml:space="preserve"> </v>
      </c>
      <c r="O37" s="472"/>
      <c r="P37" s="155"/>
      <c r="Q37" s="29"/>
      <c r="R37" s="29"/>
      <c r="S37" s="29"/>
      <c r="T37" s="365"/>
      <c r="U37" s="496"/>
      <c r="V37" s="496"/>
      <c r="W37" s="496"/>
      <c r="X37" s="364"/>
      <c r="Y37" s="365"/>
      <c r="Z37" s="365"/>
      <c r="AA37" s="365"/>
    </row>
    <row r="38" spans="1:28" ht="9.9499999999999993" customHeight="1" x14ac:dyDescent="0.25">
      <c r="A38" s="364"/>
      <c r="B38" s="364"/>
      <c r="C38" s="368"/>
      <c r="D38" s="369"/>
      <c r="E38" s="478"/>
      <c r="F38" s="479"/>
      <c r="G38" s="166">
        <v>4</v>
      </c>
      <c r="H38" s="163" t="str">
        <f t="shared" si="11"/>
        <v/>
      </c>
      <c r="I38" s="62" t="str">
        <f t="shared" si="12"/>
        <v/>
      </c>
      <c r="J38" s="59" t="str">
        <f t="shared" si="13"/>
        <v/>
      </c>
      <c r="K38" s="4">
        <f t="shared" si="14"/>
        <v>0</v>
      </c>
      <c r="L38" s="175" t="str">
        <f t="shared" si="3"/>
        <v xml:space="preserve"> </v>
      </c>
      <c r="M38" s="176" t="str">
        <f t="shared" si="4"/>
        <v xml:space="preserve"> </v>
      </c>
      <c r="N38" s="177" t="str">
        <f t="shared" si="5"/>
        <v xml:space="preserve"> </v>
      </c>
      <c r="O38" s="468" t="str">
        <f>Entries!A1</f>
        <v>U19 Girls</v>
      </c>
      <c r="P38" s="155"/>
      <c r="Q38" s="29"/>
      <c r="R38" s="29"/>
      <c r="S38" s="29"/>
      <c r="T38" s="365"/>
      <c r="U38" s="496"/>
      <c r="V38" s="496"/>
      <c r="W38" s="496"/>
      <c r="X38" s="364"/>
      <c r="Y38" s="365"/>
      <c r="Z38" s="365"/>
      <c r="AA38" s="365"/>
    </row>
    <row r="39" spans="1:28" ht="9.9499999999999993" customHeight="1" x14ac:dyDescent="0.25">
      <c r="A39" s="364"/>
      <c r="B39" s="364"/>
      <c r="C39" s="368"/>
      <c r="D39" s="369"/>
      <c r="E39" s="478"/>
      <c r="F39" s="479"/>
      <c r="G39" s="166">
        <v>5</v>
      </c>
      <c r="H39" s="163" t="str">
        <f t="shared" si="11"/>
        <v/>
      </c>
      <c r="I39" s="62" t="str">
        <f t="shared" si="12"/>
        <v/>
      </c>
      <c r="J39" s="59" t="str">
        <f t="shared" si="13"/>
        <v/>
      </c>
      <c r="K39" s="4">
        <f t="shared" si="14"/>
        <v>0</v>
      </c>
      <c r="L39" s="175" t="str">
        <f t="shared" si="3"/>
        <v xml:space="preserve"> </v>
      </c>
      <c r="M39" s="176" t="str">
        <f t="shared" si="4"/>
        <v xml:space="preserve"> </v>
      </c>
      <c r="N39" s="177" t="str">
        <f t="shared" si="5"/>
        <v xml:space="preserve"> </v>
      </c>
      <c r="O39" s="468"/>
      <c r="P39" s="155"/>
      <c r="Q39" s="29"/>
      <c r="R39" s="29"/>
      <c r="S39" s="29"/>
      <c r="T39" s="365"/>
      <c r="U39" s="496"/>
      <c r="V39" s="496"/>
      <c r="W39" s="496"/>
      <c r="X39" s="364"/>
      <c r="Y39" s="365"/>
      <c r="Z39" s="365"/>
      <c r="AA39" s="365"/>
    </row>
    <row r="40" spans="1:28" ht="9.9499999999999993" customHeight="1" x14ac:dyDescent="0.25">
      <c r="A40" s="364"/>
      <c r="B40" s="364"/>
      <c r="C40" s="368"/>
      <c r="D40" s="369"/>
      <c r="E40" s="478"/>
      <c r="F40" s="479"/>
      <c r="G40" s="166">
        <v>6</v>
      </c>
      <c r="H40" s="163" t="str">
        <f t="shared" si="11"/>
        <v/>
      </c>
      <c r="I40" s="62" t="str">
        <f t="shared" si="12"/>
        <v/>
      </c>
      <c r="J40" s="59" t="str">
        <f t="shared" si="13"/>
        <v/>
      </c>
      <c r="K40" s="4">
        <f t="shared" si="14"/>
        <v>0</v>
      </c>
      <c r="L40" s="175" t="str">
        <f t="shared" si="3"/>
        <v xml:space="preserve"> </v>
      </c>
      <c r="M40" s="176" t="str">
        <f t="shared" si="4"/>
        <v xml:space="preserve"> </v>
      </c>
      <c r="N40" s="177" t="str">
        <f t="shared" si="5"/>
        <v xml:space="preserve"> </v>
      </c>
      <c r="O40" s="468"/>
      <c r="P40" s="155"/>
      <c r="Q40" s="29"/>
      <c r="R40" s="29"/>
      <c r="S40" s="29"/>
      <c r="T40" s="365"/>
      <c r="U40" s="496"/>
      <c r="V40" s="496"/>
      <c r="W40" s="496"/>
      <c r="X40" s="364"/>
      <c r="Y40" s="365"/>
      <c r="Z40" s="365"/>
      <c r="AA40" s="365"/>
    </row>
    <row r="41" spans="1:28" ht="9.9499999999999993" customHeight="1" x14ac:dyDescent="0.25">
      <c r="A41" s="364"/>
      <c r="B41" s="364"/>
      <c r="C41" s="368"/>
      <c r="D41" s="369"/>
      <c r="E41" s="478"/>
      <c r="F41" s="479"/>
      <c r="G41" s="166">
        <v>7</v>
      </c>
      <c r="H41" s="163" t="str">
        <f t="shared" si="11"/>
        <v/>
      </c>
      <c r="I41" s="62" t="str">
        <f t="shared" si="12"/>
        <v/>
      </c>
      <c r="J41" s="59" t="str">
        <f t="shared" si="13"/>
        <v/>
      </c>
      <c r="K41" s="4">
        <f t="shared" si="14"/>
        <v>0</v>
      </c>
      <c r="L41" s="175" t="str">
        <f t="shared" si="3"/>
        <v xml:space="preserve"> </v>
      </c>
      <c r="M41" s="176" t="str">
        <f t="shared" si="4"/>
        <v xml:space="preserve"> </v>
      </c>
      <c r="N41" s="177" t="str">
        <f t="shared" si="5"/>
        <v xml:space="preserve"> </v>
      </c>
      <c r="O41" s="468"/>
      <c r="P41" s="155"/>
      <c r="Q41" s="29"/>
      <c r="R41" s="29"/>
      <c r="S41" s="29"/>
      <c r="T41" s="365"/>
      <c r="U41" s="496"/>
      <c r="V41" s="496"/>
      <c r="W41" s="496"/>
      <c r="X41" s="364"/>
      <c r="Y41" s="365"/>
      <c r="Z41" s="365"/>
      <c r="AA41" s="365"/>
    </row>
    <row r="42" spans="1:28" ht="9.9499999999999993" customHeight="1" thickBot="1" x14ac:dyDescent="0.3">
      <c r="A42" s="364"/>
      <c r="B42" s="364"/>
      <c r="C42" s="370"/>
      <c r="D42" s="371"/>
      <c r="E42" s="478"/>
      <c r="F42" s="479"/>
      <c r="G42" s="166">
        <v>8</v>
      </c>
      <c r="H42" s="163" t="str">
        <f t="shared" si="11"/>
        <v/>
      </c>
      <c r="I42" s="62" t="str">
        <f t="shared" si="12"/>
        <v/>
      </c>
      <c r="J42" s="59" t="str">
        <f t="shared" si="13"/>
        <v/>
      </c>
      <c r="K42" s="4">
        <f t="shared" si="14"/>
        <v>0</v>
      </c>
      <c r="L42" s="175" t="str">
        <f t="shared" si="3"/>
        <v xml:space="preserve"> </v>
      </c>
      <c r="M42" s="176" t="str">
        <f t="shared" si="4"/>
        <v xml:space="preserve"> </v>
      </c>
      <c r="N42" s="177" t="str">
        <f t="shared" si="5"/>
        <v xml:space="preserve"> </v>
      </c>
      <c r="O42" s="468"/>
      <c r="P42" s="155"/>
      <c r="Q42" s="29"/>
      <c r="R42" s="29"/>
      <c r="S42" s="29"/>
      <c r="T42" s="365"/>
      <c r="U42" s="496"/>
      <c r="V42" s="496"/>
      <c r="W42" s="496"/>
      <c r="X42" s="364"/>
      <c r="Y42" s="365"/>
      <c r="Z42" s="365"/>
      <c r="AA42" s="365"/>
    </row>
    <row r="43" spans="1:28" ht="9.9499999999999993" customHeight="1" thickBot="1" x14ac:dyDescent="0.3">
      <c r="A43" s="364"/>
      <c r="B43" s="364"/>
      <c r="C43" s="441" t="s">
        <v>18</v>
      </c>
      <c r="D43" s="442"/>
      <c r="E43" s="478"/>
      <c r="F43" s="479"/>
      <c r="G43" s="166">
        <v>9</v>
      </c>
      <c r="H43" s="163" t="str">
        <f t="shared" si="11"/>
        <v/>
      </c>
      <c r="I43" s="62" t="str">
        <f t="shared" si="12"/>
        <v/>
      </c>
      <c r="J43" s="59" t="str">
        <f t="shared" si="13"/>
        <v/>
      </c>
      <c r="K43" s="4">
        <f t="shared" si="14"/>
        <v>0</v>
      </c>
      <c r="L43" s="175" t="str">
        <f t="shared" si="3"/>
        <v xml:space="preserve"> </v>
      </c>
      <c r="M43" s="176" t="str">
        <f t="shared" si="4"/>
        <v xml:space="preserve"> </v>
      </c>
      <c r="N43" s="177" t="str">
        <f t="shared" si="5"/>
        <v xml:space="preserve"> </v>
      </c>
      <c r="O43" s="468"/>
      <c r="P43" s="155"/>
      <c r="T43" s="365"/>
      <c r="U43" s="496"/>
      <c r="V43" s="496"/>
      <c r="W43" s="496"/>
      <c r="X43" s="364"/>
      <c r="Y43" s="365"/>
      <c r="Z43" s="365"/>
      <c r="AA43" s="365"/>
    </row>
    <row r="44" spans="1:28" ht="9.9499999999999993" customHeight="1" x14ac:dyDescent="0.25">
      <c r="A44" s="364"/>
      <c r="B44" s="364"/>
      <c r="C44" s="104" t="s">
        <v>15</v>
      </c>
      <c r="D44" s="297">
        <v>5.82</v>
      </c>
      <c r="E44" s="478"/>
      <c r="F44" s="479"/>
      <c r="G44" s="166">
        <v>10</v>
      </c>
      <c r="H44" s="163" t="str">
        <f t="shared" si="11"/>
        <v/>
      </c>
      <c r="I44" s="62" t="str">
        <f t="shared" si="12"/>
        <v/>
      </c>
      <c r="J44" s="59" t="str">
        <f t="shared" si="13"/>
        <v/>
      </c>
      <c r="K44" s="4">
        <f t="shared" si="14"/>
        <v>0</v>
      </c>
      <c r="L44" s="175" t="str">
        <f t="shared" si="3"/>
        <v xml:space="preserve"> </v>
      </c>
      <c r="M44" s="176" t="str">
        <f t="shared" si="4"/>
        <v xml:space="preserve"> </v>
      </c>
      <c r="N44" s="177" t="str">
        <f t="shared" si="5"/>
        <v xml:space="preserve"> </v>
      </c>
      <c r="O44" s="468"/>
      <c r="P44" s="155"/>
      <c r="T44" s="365"/>
      <c r="U44" s="496"/>
      <c r="V44" s="496"/>
      <c r="W44" s="496"/>
      <c r="X44" s="364"/>
      <c r="Y44" s="365"/>
      <c r="Z44" s="365"/>
      <c r="AA44" s="365"/>
    </row>
    <row r="45" spans="1:28" ht="9.9499999999999993" customHeight="1" x14ac:dyDescent="0.25">
      <c r="A45" s="364"/>
      <c r="B45" s="364"/>
      <c r="C45" s="105" t="s">
        <v>17</v>
      </c>
      <c r="D45" s="298">
        <v>5.6</v>
      </c>
      <c r="E45" s="478"/>
      <c r="F45" s="479"/>
      <c r="G45" s="166">
        <v>11</v>
      </c>
      <c r="H45" s="163" t="str">
        <f t="shared" si="11"/>
        <v/>
      </c>
      <c r="I45" s="62" t="str">
        <f t="shared" si="12"/>
        <v/>
      </c>
      <c r="J45" s="59" t="str">
        <f t="shared" si="13"/>
        <v/>
      </c>
      <c r="K45" s="4">
        <f t="shared" si="14"/>
        <v>0</v>
      </c>
      <c r="L45" s="175" t="str">
        <f t="shared" si="3"/>
        <v xml:space="preserve"> </v>
      </c>
      <c r="M45" s="176" t="str">
        <f t="shared" si="4"/>
        <v xml:space="preserve"> </v>
      </c>
      <c r="N45" s="177" t="str">
        <f t="shared" si="5"/>
        <v xml:space="preserve"> </v>
      </c>
      <c r="O45" s="468"/>
      <c r="P45" s="155"/>
      <c r="T45" s="365"/>
      <c r="U45" s="496"/>
      <c r="V45" s="496"/>
      <c r="W45" s="496"/>
      <c r="X45" s="364"/>
      <c r="Y45" s="365"/>
      <c r="Z45" s="365"/>
      <c r="AA45" s="365"/>
    </row>
    <row r="46" spans="1:28" ht="9.9499999999999993" customHeight="1" thickBot="1" x14ac:dyDescent="0.3">
      <c r="A46" s="364"/>
      <c r="B46" s="364"/>
      <c r="C46" s="106" t="s">
        <v>16</v>
      </c>
      <c r="D46" s="299">
        <v>5.4</v>
      </c>
      <c r="E46" s="480"/>
      <c r="F46" s="481"/>
      <c r="G46" s="75">
        <v>12</v>
      </c>
      <c r="H46" s="164" t="str">
        <f t="shared" si="11"/>
        <v/>
      </c>
      <c r="I46" s="67" t="str">
        <f t="shared" si="12"/>
        <v/>
      </c>
      <c r="J46" s="64" t="str">
        <f t="shared" si="13"/>
        <v/>
      </c>
      <c r="K46" s="5">
        <f t="shared" si="14"/>
        <v>0</v>
      </c>
      <c r="L46" s="178" t="str">
        <f t="shared" si="3"/>
        <v xml:space="preserve"> </v>
      </c>
      <c r="M46" s="179" t="str">
        <f t="shared" si="4"/>
        <v xml:space="preserve"> </v>
      </c>
      <c r="N46" s="180" t="str">
        <f t="shared" si="5"/>
        <v xml:space="preserve"> </v>
      </c>
      <c r="O46" s="469"/>
      <c r="P46" s="155"/>
      <c r="T46" s="365"/>
      <c r="U46" s="496"/>
      <c r="V46" s="496"/>
      <c r="W46" s="496"/>
      <c r="X46" s="364"/>
      <c r="Y46" s="365"/>
      <c r="Z46" s="365"/>
      <c r="AA46" s="365"/>
    </row>
    <row r="47" spans="1:28" ht="9.9499999999999993" customHeight="1" thickBot="1" x14ac:dyDescent="0.3">
      <c r="Y47" s="381" t="s">
        <v>47</v>
      </c>
      <c r="Z47" s="382" t="s">
        <v>46</v>
      </c>
      <c r="AA47" s="383"/>
      <c r="AB47" s="29"/>
    </row>
    <row r="48" spans="1:28" ht="9.9499999999999993" customHeight="1" x14ac:dyDescent="0.25">
      <c r="Y48" s="290"/>
      <c r="Z48" s="85" t="str">
        <f>IFERROR(VLOOKUP($Y48,Entries!$B$2:$E$1000,2,0),"")</f>
        <v/>
      </c>
      <c r="AA48" s="85" t="str">
        <f>IFERROR(VLOOKUP($Y48,Entries!$B$2:$E$1000,3,0),"")</f>
        <v/>
      </c>
      <c r="AB48" s="54" t="str">
        <f>IFERROR(VLOOKUP($Y48,Entries!$B$2:$E$1000,4,0),"")</f>
        <v/>
      </c>
    </row>
    <row r="49" spans="25:28" ht="9.9499999999999993" customHeight="1" thickBot="1" x14ac:dyDescent="0.3">
      <c r="Y49" s="258"/>
      <c r="Z49" s="72" t="str">
        <f>IFERROR(VLOOKUP($Y48,Entries!$H$2:$K$1000,2,0),"")</f>
        <v/>
      </c>
      <c r="AA49" s="208" t="str">
        <f>IFERROR(VLOOKUP($Y48,Entries!$H$2:$K$1000,3,0),"")</f>
        <v/>
      </c>
      <c r="AB49" s="73" t="str">
        <f>IFERROR(VLOOKUP($Y48,Entries!$H$2:$K$1000,4,0),"")</f>
        <v/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62" priority="4" operator="between">
      <formula>2.9</formula>
      <formula>3.1</formula>
    </cfRule>
    <cfRule type="cellIs" dxfId="61" priority="5" operator="between">
      <formula>1.9</formula>
      <formula>2.1</formula>
    </cfRule>
    <cfRule type="cellIs" dxfId="60" priority="6" operator="between">
      <formula>0.9</formula>
      <formula>1.1</formula>
    </cfRule>
  </conditionalFormatting>
  <conditionalFormatting sqref="G35:G46">
    <cfRule type="cellIs" dxfId="59" priority="1" operator="between">
      <formula>2.9</formula>
      <formula>3.1</formula>
    </cfRule>
    <cfRule type="cellIs" dxfId="58" priority="2" operator="between">
      <formula>1.9</formula>
      <formula>2.1</formula>
    </cfRule>
    <cfRule type="cellIs" dxfId="57" priority="3" operator="between">
      <formula>0.9</formula>
      <formula>1.1</formula>
    </cfRule>
  </conditionalFormatting>
  <pageMargins left="0.7" right="0.7" top="0.75" bottom="0.75" header="0.3" footer="0.3"/>
  <pageSetup paperSize="11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topLeftCell="B1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2.7109375" style="47" customWidth="1"/>
    <col min="12" max="13" width="6.7109375" style="165" customWidth="1"/>
    <col min="14" max="14" width="6.7109375" style="47" customWidth="1"/>
    <col min="15" max="15" width="12.7109375" style="47" customWidth="1"/>
    <col min="16" max="16" width="6.42578125" style="156" hidden="1" customWidth="1"/>
    <col min="17" max="18" width="9.140625" style="50" hidden="1" customWidth="1"/>
    <col min="19" max="19" width="5.85546875" style="47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7" customWidth="1"/>
    <col min="24" max="24" width="4.42578125" style="8" customWidth="1"/>
    <col min="25" max="25" width="5.7109375" style="8" customWidth="1"/>
    <col min="26" max="26" width="15.7109375" style="50" customWidth="1"/>
    <col min="27" max="27" width="17.28515625" style="47" customWidth="1"/>
    <col min="28" max="16384" width="9.140625" style="8"/>
  </cols>
  <sheetData>
    <row r="1" spans="1:27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9.9499999999999993" customHeight="1" thickBot="1" x14ac:dyDescent="0.3">
      <c r="A2" s="364"/>
      <c r="B2" s="364"/>
      <c r="C2" s="366" t="s">
        <v>29</v>
      </c>
      <c r="D2" s="367"/>
      <c r="E2" s="473" t="s">
        <v>2</v>
      </c>
      <c r="F2" s="474"/>
      <c r="G2" s="475"/>
      <c r="H2" s="80" t="s">
        <v>1</v>
      </c>
      <c r="I2" s="82" t="s">
        <v>41</v>
      </c>
      <c r="J2" s="77" t="s">
        <v>8</v>
      </c>
      <c r="K2" s="77" t="s">
        <v>27</v>
      </c>
      <c r="L2" s="181" t="s">
        <v>15</v>
      </c>
      <c r="M2" s="171" t="s">
        <v>17</v>
      </c>
      <c r="N2" s="170" t="s">
        <v>16</v>
      </c>
      <c r="O2" s="81" t="s">
        <v>5</v>
      </c>
      <c r="P2" s="473" t="s">
        <v>21</v>
      </c>
      <c r="Q2" s="474"/>
      <c r="R2" s="474"/>
      <c r="S2" s="475"/>
      <c r="T2" s="365"/>
      <c r="U2" s="453" t="s">
        <v>12</v>
      </c>
      <c r="V2" s="454"/>
      <c r="W2" s="455"/>
      <c r="X2" s="364"/>
      <c r="Y2" s="465" t="s">
        <v>13</v>
      </c>
      <c r="Z2" s="466"/>
      <c r="AA2" s="467"/>
    </row>
    <row r="3" spans="1:27" ht="9.9499999999999993" customHeight="1" thickBot="1" x14ac:dyDescent="0.3">
      <c r="A3" s="364"/>
      <c r="B3" s="364"/>
      <c r="C3" s="368"/>
      <c r="D3" s="369"/>
      <c r="E3" s="488" t="s">
        <v>7</v>
      </c>
      <c r="F3" s="489"/>
      <c r="G3" s="489"/>
      <c r="H3" s="46" t="str">
        <f>IFERROR(VLOOKUP($J3,$Y$2:$AB$34,2,0),"")</f>
        <v>Talia Turay</v>
      </c>
      <c r="I3" s="221" t="str">
        <f>IFERROR(VLOOKUP($J3,$Y$2:$AB$34,3,0),"")</f>
        <v>The Hemel Hempstead School</v>
      </c>
      <c r="J3" s="282">
        <v>682</v>
      </c>
      <c r="K3" s="283">
        <v>9.85</v>
      </c>
      <c r="L3" s="172" t="str">
        <f t="shared" ref="L3:L46" si="0">IF($K3=$D$44,"Equal",IF($K3&gt;=$D$44,IF($K3&gt;0,"NEW","" )," "))</f>
        <v xml:space="preserve"> </v>
      </c>
      <c r="M3" s="173" t="str">
        <f t="shared" ref="M3:M46" si="1">IF($K3&gt;=$D$45,IF($K3&gt;0,"YES","" )," ")</f>
        <v xml:space="preserve"> </v>
      </c>
      <c r="N3" s="174" t="str">
        <f t="shared" ref="N3:N46" si="2">IF($K3&gt;=$D$46,IF($K3&gt;0,"YES","" )," ")</f>
        <v xml:space="preserve"> </v>
      </c>
      <c r="O3" s="338">
        <f>IF(K3&gt;0,RANK(K3,$K$3:$K$34,0),"No Jumper")</f>
        <v>1</v>
      </c>
      <c r="P3" s="152">
        <f>K3</f>
        <v>9.85</v>
      </c>
      <c r="Q3" s="85" t="str">
        <f>H3</f>
        <v>Talia Turay</v>
      </c>
      <c r="R3" s="85" t="str">
        <f>I3</f>
        <v>The Hemel Hempstead School</v>
      </c>
      <c r="S3" s="58">
        <f t="shared" ref="S3:S34" si="3">J3</f>
        <v>682</v>
      </c>
      <c r="T3" s="365"/>
      <c r="U3" s="456"/>
      <c r="V3" s="457"/>
      <c r="W3" s="458"/>
      <c r="X3" s="364"/>
      <c r="Y3" s="291"/>
      <c r="Z3" s="292"/>
      <c r="AA3" s="293"/>
    </row>
    <row r="4" spans="1:27" ht="9.9499999999999993" customHeight="1" x14ac:dyDescent="0.25">
      <c r="A4" s="364"/>
      <c r="B4" s="364"/>
      <c r="C4" s="368"/>
      <c r="D4" s="369"/>
      <c r="E4" s="490"/>
      <c r="F4" s="491"/>
      <c r="G4" s="491"/>
      <c r="H4" s="33" t="str">
        <f t="shared" ref="H4" si="4">IFERROR(VLOOKUP($J4,$Y$2:$AB$34,2,0),"")</f>
        <v/>
      </c>
      <c r="I4" s="20" t="str">
        <f t="shared" ref="I4" si="5">IFERROR(VLOOKUP($J4,$Y$2:$AB$34,3,0),"")</f>
        <v/>
      </c>
      <c r="J4" s="284"/>
      <c r="K4" s="285"/>
      <c r="L4" s="175" t="str">
        <f t="shared" si="0"/>
        <v xml:space="preserve"> </v>
      </c>
      <c r="M4" s="176" t="str">
        <f t="shared" si="1"/>
        <v xml:space="preserve"> </v>
      </c>
      <c r="N4" s="177" t="str">
        <f t="shared" si="2"/>
        <v xml:space="preserve"> </v>
      </c>
      <c r="O4" s="339" t="str">
        <f t="shared" ref="O4:O34" si="6">IF(K4&gt;0,RANK(K4,$K$3:$K$34,0),"No Jumper")</f>
        <v>No Jumper</v>
      </c>
      <c r="P4" s="153">
        <f t="shared" ref="P4:P34" si="7">K4</f>
        <v>0</v>
      </c>
      <c r="Q4" s="84" t="str">
        <f t="shared" ref="Q4:R34" si="8">H4</f>
        <v/>
      </c>
      <c r="R4" s="84" t="str">
        <f t="shared" si="8"/>
        <v/>
      </c>
      <c r="S4" s="63">
        <f t="shared" si="3"/>
        <v>0</v>
      </c>
      <c r="T4" s="365"/>
      <c r="U4" s="459" t="s">
        <v>20</v>
      </c>
      <c r="V4" s="460"/>
      <c r="W4" s="461"/>
      <c r="X4" s="364"/>
      <c r="Y4" s="291">
        <v>682</v>
      </c>
      <c r="Z4" s="292" t="s">
        <v>114</v>
      </c>
      <c r="AA4" s="293" t="s">
        <v>82</v>
      </c>
    </row>
    <row r="5" spans="1:27" ht="9.9499999999999993" customHeight="1" x14ac:dyDescent="0.25">
      <c r="A5" s="364"/>
      <c r="B5" s="364"/>
      <c r="C5" s="368"/>
      <c r="D5" s="369"/>
      <c r="E5" s="490"/>
      <c r="F5" s="491"/>
      <c r="G5" s="491"/>
      <c r="H5" s="33" t="str">
        <f>IFERROR(VLOOKUP($J5,$Y$2:$AB$34,2,0),"")</f>
        <v/>
      </c>
      <c r="I5" s="20" t="str">
        <f>IFERROR(VLOOKUP($J5,$Y$2:$AB$34,3,0),"")</f>
        <v/>
      </c>
      <c r="J5" s="284"/>
      <c r="K5" s="285"/>
      <c r="L5" s="175" t="str">
        <f t="shared" si="0"/>
        <v xml:space="preserve"> </v>
      </c>
      <c r="M5" s="176" t="str">
        <f t="shared" si="1"/>
        <v xml:space="preserve"> </v>
      </c>
      <c r="N5" s="177" t="str">
        <f t="shared" si="2"/>
        <v xml:space="preserve"> </v>
      </c>
      <c r="O5" s="339" t="str">
        <f t="shared" si="6"/>
        <v>No Jumper</v>
      </c>
      <c r="P5" s="153">
        <f t="shared" si="7"/>
        <v>0</v>
      </c>
      <c r="Q5" s="84" t="str">
        <f t="shared" si="8"/>
        <v/>
      </c>
      <c r="R5" s="84" t="str">
        <f t="shared" si="8"/>
        <v/>
      </c>
      <c r="S5" s="63">
        <f t="shared" si="3"/>
        <v>0</v>
      </c>
      <c r="T5" s="365"/>
      <c r="U5" s="462"/>
      <c r="V5" s="463"/>
      <c r="W5" s="464"/>
      <c r="X5" s="364"/>
      <c r="Y5" s="291"/>
      <c r="Z5" s="292"/>
      <c r="AA5" s="293"/>
    </row>
    <row r="6" spans="1:27" ht="9.9499999999999993" customHeight="1" x14ac:dyDescent="0.25">
      <c r="A6" s="364"/>
      <c r="B6" s="364"/>
      <c r="C6" s="368"/>
      <c r="D6" s="369"/>
      <c r="E6" s="490"/>
      <c r="F6" s="491"/>
      <c r="G6" s="491"/>
      <c r="H6" s="33" t="str">
        <f t="shared" ref="H6:H34" si="9">IFERROR(VLOOKUP($J6,$Y$2:$AB$34,2,0),"")</f>
        <v/>
      </c>
      <c r="I6" s="20" t="str">
        <f t="shared" ref="I6:I34" si="10">IFERROR(VLOOKUP($J6,$Y$2:$AB$34,3,0),"")</f>
        <v/>
      </c>
      <c r="J6" s="284"/>
      <c r="K6" s="285"/>
      <c r="L6" s="175" t="str">
        <f t="shared" si="0"/>
        <v xml:space="preserve"> </v>
      </c>
      <c r="M6" s="176" t="str">
        <f t="shared" si="1"/>
        <v xml:space="preserve"> </v>
      </c>
      <c r="N6" s="177" t="str">
        <f t="shared" si="2"/>
        <v xml:space="preserve"> </v>
      </c>
      <c r="O6" s="339" t="str">
        <f t="shared" si="6"/>
        <v>No Jumper</v>
      </c>
      <c r="P6" s="153">
        <f t="shared" si="7"/>
        <v>0</v>
      </c>
      <c r="Q6" s="84" t="str">
        <f t="shared" si="8"/>
        <v/>
      </c>
      <c r="R6" s="84" t="str">
        <f t="shared" si="8"/>
        <v/>
      </c>
      <c r="S6" s="63">
        <f t="shared" si="3"/>
        <v>0</v>
      </c>
      <c r="T6" s="365"/>
      <c r="U6" s="462"/>
      <c r="V6" s="463"/>
      <c r="W6" s="464"/>
      <c r="X6" s="364"/>
      <c r="Y6" s="291"/>
      <c r="Z6" s="292"/>
      <c r="AA6" s="293"/>
    </row>
    <row r="7" spans="1:27" ht="9.9499999999999993" customHeight="1" x14ac:dyDescent="0.25">
      <c r="A7" s="364"/>
      <c r="B7" s="364"/>
      <c r="C7" s="368"/>
      <c r="D7" s="369"/>
      <c r="E7" s="490"/>
      <c r="F7" s="491"/>
      <c r="G7" s="491"/>
      <c r="H7" s="33" t="str">
        <f t="shared" si="9"/>
        <v/>
      </c>
      <c r="I7" s="20" t="str">
        <f t="shared" si="10"/>
        <v/>
      </c>
      <c r="J7" s="284"/>
      <c r="K7" s="285"/>
      <c r="L7" s="175" t="str">
        <f t="shared" si="0"/>
        <v xml:space="preserve"> </v>
      </c>
      <c r="M7" s="176" t="str">
        <f t="shared" si="1"/>
        <v xml:space="preserve"> </v>
      </c>
      <c r="N7" s="177" t="str">
        <f t="shared" si="2"/>
        <v xml:space="preserve"> </v>
      </c>
      <c r="O7" s="339" t="str">
        <f t="shared" si="6"/>
        <v>No Jumper</v>
      </c>
      <c r="P7" s="153">
        <f t="shared" si="7"/>
        <v>0</v>
      </c>
      <c r="Q7" s="84" t="str">
        <f t="shared" si="8"/>
        <v/>
      </c>
      <c r="R7" s="84" t="str">
        <f t="shared" si="8"/>
        <v/>
      </c>
      <c r="S7" s="63">
        <f t="shared" si="3"/>
        <v>0</v>
      </c>
      <c r="T7" s="365"/>
      <c r="U7" s="459" t="s">
        <v>60</v>
      </c>
      <c r="V7" s="460"/>
      <c r="W7" s="461"/>
      <c r="X7" s="364"/>
      <c r="Y7" s="291"/>
      <c r="Z7" s="292"/>
      <c r="AA7" s="293"/>
    </row>
    <row r="8" spans="1:27" ht="9.9499999999999993" customHeight="1" x14ac:dyDescent="0.25">
      <c r="A8" s="364"/>
      <c r="B8" s="364"/>
      <c r="C8" s="368"/>
      <c r="D8" s="369"/>
      <c r="E8" s="490"/>
      <c r="F8" s="491"/>
      <c r="G8" s="491"/>
      <c r="H8" s="33" t="str">
        <f t="shared" si="9"/>
        <v/>
      </c>
      <c r="I8" s="20" t="str">
        <f t="shared" si="10"/>
        <v/>
      </c>
      <c r="J8" s="284"/>
      <c r="K8" s="285"/>
      <c r="L8" s="175" t="str">
        <f t="shared" si="0"/>
        <v xml:space="preserve"> </v>
      </c>
      <c r="M8" s="176" t="str">
        <f t="shared" si="1"/>
        <v xml:space="preserve"> </v>
      </c>
      <c r="N8" s="177" t="str">
        <f t="shared" si="2"/>
        <v xml:space="preserve"> </v>
      </c>
      <c r="O8" s="339" t="str">
        <f t="shared" si="6"/>
        <v>No Jumper</v>
      </c>
      <c r="P8" s="153">
        <f t="shared" si="7"/>
        <v>0</v>
      </c>
      <c r="Q8" s="84" t="str">
        <f t="shared" si="8"/>
        <v/>
      </c>
      <c r="R8" s="84" t="str">
        <f t="shared" si="8"/>
        <v/>
      </c>
      <c r="S8" s="63">
        <f t="shared" si="3"/>
        <v>0</v>
      </c>
      <c r="T8" s="365"/>
      <c r="U8" s="462"/>
      <c r="V8" s="463"/>
      <c r="W8" s="464"/>
      <c r="X8" s="364"/>
      <c r="Y8" s="291"/>
      <c r="Z8" s="292"/>
      <c r="AA8" s="293"/>
    </row>
    <row r="9" spans="1:27" ht="9.9499999999999993" customHeight="1" x14ac:dyDescent="0.25">
      <c r="A9" s="364"/>
      <c r="B9" s="364"/>
      <c r="C9" s="368"/>
      <c r="D9" s="369"/>
      <c r="E9" s="490"/>
      <c r="F9" s="491"/>
      <c r="G9" s="491"/>
      <c r="H9" s="34" t="str">
        <f t="shared" si="9"/>
        <v/>
      </c>
      <c r="I9" s="21" t="str">
        <f t="shared" si="10"/>
        <v/>
      </c>
      <c r="J9" s="284"/>
      <c r="K9" s="285"/>
      <c r="L9" s="175" t="str">
        <f t="shared" si="0"/>
        <v xml:space="preserve"> </v>
      </c>
      <c r="M9" s="176" t="str">
        <f t="shared" si="1"/>
        <v xml:space="preserve"> </v>
      </c>
      <c r="N9" s="177" t="str">
        <f t="shared" si="2"/>
        <v xml:space="preserve"> </v>
      </c>
      <c r="O9" s="339" t="str">
        <f t="shared" si="6"/>
        <v>No Jumper</v>
      </c>
      <c r="P9" s="153">
        <f t="shared" si="7"/>
        <v>0</v>
      </c>
      <c r="Q9" s="84" t="str">
        <f t="shared" si="8"/>
        <v/>
      </c>
      <c r="R9" s="84" t="str">
        <f t="shared" si="8"/>
        <v/>
      </c>
      <c r="S9" s="63">
        <f t="shared" si="3"/>
        <v>0</v>
      </c>
      <c r="T9" s="365"/>
      <c r="U9" s="462"/>
      <c r="V9" s="463"/>
      <c r="W9" s="464"/>
      <c r="X9" s="364"/>
      <c r="Y9" s="291"/>
      <c r="Z9" s="292"/>
      <c r="AA9" s="293"/>
    </row>
    <row r="10" spans="1:27" ht="9.9499999999999993" customHeight="1" x14ac:dyDescent="0.25">
      <c r="A10" s="364"/>
      <c r="B10" s="364"/>
      <c r="C10" s="368"/>
      <c r="D10" s="369"/>
      <c r="E10" s="490"/>
      <c r="F10" s="491"/>
      <c r="G10" s="491"/>
      <c r="H10" s="33" t="str">
        <f t="shared" si="9"/>
        <v/>
      </c>
      <c r="I10" s="20" t="str">
        <f t="shared" si="10"/>
        <v/>
      </c>
      <c r="J10" s="284"/>
      <c r="K10" s="285"/>
      <c r="L10" s="175" t="str">
        <f t="shared" si="0"/>
        <v xml:space="preserve"> </v>
      </c>
      <c r="M10" s="176" t="str">
        <f t="shared" si="1"/>
        <v xml:space="preserve"> </v>
      </c>
      <c r="N10" s="177" t="str">
        <f t="shared" si="2"/>
        <v xml:space="preserve"> </v>
      </c>
      <c r="O10" s="339" t="str">
        <f t="shared" si="6"/>
        <v>No Jumper</v>
      </c>
      <c r="P10" s="153">
        <f t="shared" si="7"/>
        <v>0</v>
      </c>
      <c r="Q10" s="84" t="str">
        <f t="shared" si="8"/>
        <v/>
      </c>
      <c r="R10" s="84" t="str">
        <f t="shared" si="8"/>
        <v/>
      </c>
      <c r="S10" s="63">
        <f t="shared" si="3"/>
        <v>0</v>
      </c>
      <c r="T10" s="365"/>
      <c r="U10" s="402" t="s">
        <v>61</v>
      </c>
      <c r="V10" s="403"/>
      <c r="W10" s="404"/>
      <c r="X10" s="364"/>
      <c r="Y10" s="291"/>
      <c r="Z10" s="292"/>
      <c r="AA10" s="293"/>
    </row>
    <row r="11" spans="1:27" ht="9.9499999999999993" customHeight="1" x14ac:dyDescent="0.25">
      <c r="A11" s="364"/>
      <c r="B11" s="364"/>
      <c r="C11" s="368"/>
      <c r="D11" s="369"/>
      <c r="E11" s="490"/>
      <c r="F11" s="491"/>
      <c r="G11" s="491"/>
      <c r="H11" s="33" t="str">
        <f t="shared" si="9"/>
        <v/>
      </c>
      <c r="I11" s="20" t="str">
        <f t="shared" si="10"/>
        <v/>
      </c>
      <c r="J11" s="284"/>
      <c r="K11" s="285"/>
      <c r="L11" s="175" t="str">
        <f t="shared" si="0"/>
        <v xml:space="preserve"> </v>
      </c>
      <c r="M11" s="176" t="str">
        <f t="shared" si="1"/>
        <v xml:space="preserve"> </v>
      </c>
      <c r="N11" s="177" t="str">
        <f t="shared" si="2"/>
        <v xml:space="preserve"> </v>
      </c>
      <c r="O11" s="339" t="str">
        <f t="shared" si="6"/>
        <v>No Jumper</v>
      </c>
      <c r="P11" s="153">
        <f t="shared" si="7"/>
        <v>0</v>
      </c>
      <c r="Q11" s="84" t="str">
        <f t="shared" si="8"/>
        <v/>
      </c>
      <c r="R11" s="84" t="str">
        <f t="shared" si="8"/>
        <v/>
      </c>
      <c r="S11" s="63">
        <f t="shared" si="3"/>
        <v>0</v>
      </c>
      <c r="T11" s="365"/>
      <c r="U11" s="396"/>
      <c r="V11" s="397"/>
      <c r="W11" s="398"/>
      <c r="X11" s="364"/>
      <c r="Y11" s="291"/>
      <c r="Z11" s="292"/>
      <c r="AA11" s="293"/>
    </row>
    <row r="12" spans="1:27" ht="9.9499999999999993" customHeight="1" x14ac:dyDescent="0.25">
      <c r="A12" s="364"/>
      <c r="B12" s="364"/>
      <c r="C12" s="368"/>
      <c r="D12" s="369"/>
      <c r="E12" s="490"/>
      <c r="F12" s="491"/>
      <c r="G12" s="491"/>
      <c r="H12" s="33" t="str">
        <f t="shared" si="9"/>
        <v/>
      </c>
      <c r="I12" s="20" t="str">
        <f t="shared" si="10"/>
        <v/>
      </c>
      <c r="J12" s="284"/>
      <c r="K12" s="285"/>
      <c r="L12" s="175" t="str">
        <f t="shared" si="0"/>
        <v xml:space="preserve"> </v>
      </c>
      <c r="M12" s="176" t="str">
        <f t="shared" si="1"/>
        <v xml:space="preserve"> </v>
      </c>
      <c r="N12" s="177" t="str">
        <f t="shared" si="2"/>
        <v xml:space="preserve"> </v>
      </c>
      <c r="O12" s="339" t="str">
        <f t="shared" si="6"/>
        <v>No Jumper</v>
      </c>
      <c r="P12" s="153">
        <f t="shared" si="7"/>
        <v>0</v>
      </c>
      <c r="Q12" s="84" t="str">
        <f t="shared" si="8"/>
        <v/>
      </c>
      <c r="R12" s="84" t="str">
        <f t="shared" si="8"/>
        <v/>
      </c>
      <c r="S12" s="63">
        <f t="shared" si="3"/>
        <v>0</v>
      </c>
      <c r="T12" s="365"/>
      <c r="U12" s="399"/>
      <c r="V12" s="400"/>
      <c r="W12" s="401"/>
      <c r="X12" s="364"/>
      <c r="Y12" s="291"/>
      <c r="Z12" s="292"/>
      <c r="AA12" s="293"/>
    </row>
    <row r="13" spans="1:27" ht="9.9499999999999993" customHeight="1" x14ac:dyDescent="0.25">
      <c r="A13" s="364"/>
      <c r="B13" s="364"/>
      <c r="C13" s="368"/>
      <c r="D13" s="369"/>
      <c r="E13" s="490"/>
      <c r="F13" s="491"/>
      <c r="G13" s="491"/>
      <c r="H13" s="33" t="str">
        <f t="shared" si="9"/>
        <v/>
      </c>
      <c r="I13" s="20" t="str">
        <f t="shared" si="10"/>
        <v/>
      </c>
      <c r="J13" s="284"/>
      <c r="K13" s="285"/>
      <c r="L13" s="175" t="str">
        <f t="shared" si="0"/>
        <v xml:space="preserve"> </v>
      </c>
      <c r="M13" s="176" t="str">
        <f t="shared" si="1"/>
        <v xml:space="preserve"> </v>
      </c>
      <c r="N13" s="177" t="str">
        <f t="shared" si="2"/>
        <v xml:space="preserve"> </v>
      </c>
      <c r="O13" s="339" t="str">
        <f t="shared" si="6"/>
        <v>No Jumper</v>
      </c>
      <c r="P13" s="153">
        <f t="shared" si="7"/>
        <v>0</v>
      </c>
      <c r="Q13" s="84" t="str">
        <f t="shared" si="8"/>
        <v/>
      </c>
      <c r="R13" s="84" t="str">
        <f t="shared" si="8"/>
        <v/>
      </c>
      <c r="S13" s="63">
        <f t="shared" si="3"/>
        <v>0</v>
      </c>
      <c r="T13" s="365"/>
      <c r="U13" s="402" t="s">
        <v>62</v>
      </c>
      <c r="V13" s="403"/>
      <c r="W13" s="404"/>
      <c r="X13" s="364"/>
      <c r="Y13" s="291"/>
      <c r="Z13" s="292"/>
      <c r="AA13" s="293"/>
    </row>
    <row r="14" spans="1:27" ht="9.9499999999999993" customHeight="1" x14ac:dyDescent="0.25">
      <c r="A14" s="364"/>
      <c r="B14" s="364"/>
      <c r="C14" s="368"/>
      <c r="D14" s="369"/>
      <c r="E14" s="490"/>
      <c r="F14" s="491"/>
      <c r="G14" s="491"/>
      <c r="H14" s="33" t="str">
        <f t="shared" si="9"/>
        <v/>
      </c>
      <c r="I14" s="20" t="str">
        <f t="shared" si="10"/>
        <v/>
      </c>
      <c r="J14" s="284"/>
      <c r="K14" s="285"/>
      <c r="L14" s="175" t="str">
        <f t="shared" si="0"/>
        <v xml:space="preserve"> </v>
      </c>
      <c r="M14" s="176" t="str">
        <f t="shared" si="1"/>
        <v xml:space="preserve"> </v>
      </c>
      <c r="N14" s="177" t="str">
        <f t="shared" si="2"/>
        <v xml:space="preserve"> </v>
      </c>
      <c r="O14" s="339" t="str">
        <f t="shared" si="6"/>
        <v>No Jumper</v>
      </c>
      <c r="P14" s="153">
        <f t="shared" si="7"/>
        <v>0</v>
      </c>
      <c r="Q14" s="84" t="str">
        <f t="shared" si="8"/>
        <v/>
      </c>
      <c r="R14" s="84" t="str">
        <f t="shared" si="8"/>
        <v/>
      </c>
      <c r="S14" s="63">
        <f t="shared" si="3"/>
        <v>0</v>
      </c>
      <c r="T14" s="365"/>
      <c r="U14" s="396"/>
      <c r="V14" s="397"/>
      <c r="W14" s="398"/>
      <c r="X14" s="364"/>
      <c r="Y14" s="291"/>
      <c r="Z14" s="292"/>
      <c r="AA14" s="293"/>
    </row>
    <row r="15" spans="1:27" ht="9.9499999999999993" customHeight="1" x14ac:dyDescent="0.25">
      <c r="A15" s="364"/>
      <c r="B15" s="364"/>
      <c r="C15" s="368"/>
      <c r="D15" s="369"/>
      <c r="E15" s="490"/>
      <c r="F15" s="491"/>
      <c r="G15" s="491"/>
      <c r="H15" s="33" t="str">
        <f t="shared" si="9"/>
        <v/>
      </c>
      <c r="I15" s="20" t="str">
        <f t="shared" si="10"/>
        <v/>
      </c>
      <c r="J15" s="284"/>
      <c r="K15" s="285"/>
      <c r="L15" s="175" t="str">
        <f t="shared" si="0"/>
        <v xml:space="preserve"> </v>
      </c>
      <c r="M15" s="176" t="str">
        <f t="shared" si="1"/>
        <v xml:space="preserve"> </v>
      </c>
      <c r="N15" s="177" t="str">
        <f t="shared" si="2"/>
        <v xml:space="preserve"> </v>
      </c>
      <c r="O15" s="339" t="str">
        <f t="shared" si="6"/>
        <v>No Jumper</v>
      </c>
      <c r="P15" s="153">
        <f t="shared" si="7"/>
        <v>0</v>
      </c>
      <c r="Q15" s="84" t="str">
        <f t="shared" si="8"/>
        <v/>
      </c>
      <c r="R15" s="84" t="str">
        <f t="shared" si="8"/>
        <v/>
      </c>
      <c r="S15" s="63">
        <f t="shared" si="3"/>
        <v>0</v>
      </c>
      <c r="T15" s="365"/>
      <c r="U15" s="399"/>
      <c r="V15" s="400"/>
      <c r="W15" s="401"/>
      <c r="X15" s="364"/>
      <c r="Y15" s="291"/>
      <c r="Z15" s="292"/>
      <c r="AA15" s="293"/>
    </row>
    <row r="16" spans="1:27" ht="9.9499999999999993" customHeight="1" x14ac:dyDescent="0.25">
      <c r="A16" s="364"/>
      <c r="B16" s="364"/>
      <c r="C16" s="368"/>
      <c r="D16" s="369"/>
      <c r="E16" s="490"/>
      <c r="F16" s="491"/>
      <c r="G16" s="491"/>
      <c r="H16" s="35" t="str">
        <f t="shared" si="9"/>
        <v/>
      </c>
      <c r="I16" s="222" t="str">
        <f t="shared" si="10"/>
        <v/>
      </c>
      <c r="J16" s="284"/>
      <c r="K16" s="285"/>
      <c r="L16" s="175" t="str">
        <f t="shared" si="0"/>
        <v xml:space="preserve"> </v>
      </c>
      <c r="M16" s="176" t="str">
        <f t="shared" si="1"/>
        <v xml:space="preserve"> </v>
      </c>
      <c r="N16" s="177" t="str">
        <f t="shared" si="2"/>
        <v xml:space="preserve"> </v>
      </c>
      <c r="O16" s="339" t="str">
        <f t="shared" si="6"/>
        <v>No Jumper</v>
      </c>
      <c r="P16" s="153">
        <f t="shared" si="7"/>
        <v>0</v>
      </c>
      <c r="Q16" s="84" t="str">
        <f t="shared" si="8"/>
        <v/>
      </c>
      <c r="R16" s="84" t="str">
        <f t="shared" si="8"/>
        <v/>
      </c>
      <c r="S16" s="63">
        <f t="shared" si="3"/>
        <v>0</v>
      </c>
      <c r="T16" s="365"/>
      <c r="U16" s="402"/>
      <c r="V16" s="403"/>
      <c r="W16" s="404"/>
      <c r="X16" s="364"/>
      <c r="Y16" s="291"/>
      <c r="Z16" s="292"/>
      <c r="AA16" s="293"/>
    </row>
    <row r="17" spans="1:27" ht="9.9499999999999993" customHeight="1" x14ac:dyDescent="0.25">
      <c r="A17" s="364"/>
      <c r="B17" s="364"/>
      <c r="C17" s="368"/>
      <c r="D17" s="369"/>
      <c r="E17" s="490"/>
      <c r="F17" s="491"/>
      <c r="G17" s="491"/>
      <c r="H17" s="7" t="str">
        <f t="shared" si="9"/>
        <v/>
      </c>
      <c r="I17" s="10" t="str">
        <f t="shared" si="10"/>
        <v/>
      </c>
      <c r="J17" s="286"/>
      <c r="K17" s="285"/>
      <c r="L17" s="175" t="str">
        <f t="shared" si="0"/>
        <v xml:space="preserve"> </v>
      </c>
      <c r="M17" s="176" t="str">
        <f t="shared" si="1"/>
        <v xml:space="preserve"> </v>
      </c>
      <c r="N17" s="177" t="str">
        <f t="shared" si="2"/>
        <v xml:space="preserve"> </v>
      </c>
      <c r="O17" s="339" t="str">
        <f t="shared" si="6"/>
        <v>No Jumper</v>
      </c>
      <c r="P17" s="153">
        <f t="shared" si="7"/>
        <v>0</v>
      </c>
      <c r="Q17" s="84" t="str">
        <f t="shared" si="8"/>
        <v/>
      </c>
      <c r="R17" s="84" t="str">
        <f t="shared" si="8"/>
        <v/>
      </c>
      <c r="S17" s="63">
        <f t="shared" si="3"/>
        <v>0</v>
      </c>
      <c r="T17" s="365"/>
      <c r="U17" s="396"/>
      <c r="V17" s="397"/>
      <c r="W17" s="398"/>
      <c r="X17" s="364"/>
      <c r="Y17" s="291"/>
      <c r="Z17" s="292"/>
      <c r="AA17" s="293"/>
    </row>
    <row r="18" spans="1:27" ht="9.9499999999999993" customHeight="1" x14ac:dyDescent="0.25">
      <c r="A18" s="364"/>
      <c r="B18" s="364"/>
      <c r="C18" s="368"/>
      <c r="D18" s="369"/>
      <c r="E18" s="490"/>
      <c r="F18" s="491"/>
      <c r="G18" s="491"/>
      <c r="H18" s="7" t="str">
        <f t="shared" si="9"/>
        <v/>
      </c>
      <c r="I18" s="10" t="str">
        <f t="shared" si="10"/>
        <v/>
      </c>
      <c r="J18" s="286"/>
      <c r="K18" s="285"/>
      <c r="L18" s="175" t="str">
        <f t="shared" si="0"/>
        <v xml:space="preserve"> </v>
      </c>
      <c r="M18" s="176" t="str">
        <f t="shared" si="1"/>
        <v xml:space="preserve"> </v>
      </c>
      <c r="N18" s="177" t="str">
        <f t="shared" si="2"/>
        <v xml:space="preserve"> </v>
      </c>
      <c r="O18" s="339" t="str">
        <f t="shared" si="6"/>
        <v>No Jumper</v>
      </c>
      <c r="P18" s="153">
        <f t="shared" si="7"/>
        <v>0</v>
      </c>
      <c r="Q18" s="84" t="str">
        <f t="shared" si="8"/>
        <v/>
      </c>
      <c r="R18" s="84" t="str">
        <f t="shared" si="8"/>
        <v/>
      </c>
      <c r="S18" s="63">
        <f t="shared" si="3"/>
        <v>0</v>
      </c>
      <c r="T18" s="365"/>
      <c r="U18" s="399"/>
      <c r="V18" s="400"/>
      <c r="W18" s="401"/>
      <c r="X18" s="364"/>
      <c r="Y18" s="291"/>
      <c r="Z18" s="292"/>
      <c r="AA18" s="293"/>
    </row>
    <row r="19" spans="1:27" ht="9.9499999999999993" customHeight="1" x14ac:dyDescent="0.25">
      <c r="A19" s="364"/>
      <c r="B19" s="364"/>
      <c r="C19" s="368"/>
      <c r="D19" s="369"/>
      <c r="E19" s="490"/>
      <c r="F19" s="491"/>
      <c r="G19" s="491"/>
      <c r="H19" s="34" t="str">
        <f t="shared" si="9"/>
        <v/>
      </c>
      <c r="I19" s="21" t="str">
        <f t="shared" si="10"/>
        <v/>
      </c>
      <c r="J19" s="284"/>
      <c r="K19" s="285"/>
      <c r="L19" s="175" t="str">
        <f t="shared" si="0"/>
        <v xml:space="preserve"> </v>
      </c>
      <c r="M19" s="176" t="str">
        <f t="shared" si="1"/>
        <v xml:space="preserve"> </v>
      </c>
      <c r="N19" s="177" t="str">
        <f t="shared" si="2"/>
        <v xml:space="preserve"> </v>
      </c>
      <c r="O19" s="339" t="str">
        <f t="shared" si="6"/>
        <v>No Jumper</v>
      </c>
      <c r="P19" s="153">
        <f t="shared" si="7"/>
        <v>0</v>
      </c>
      <c r="Q19" s="84" t="str">
        <f t="shared" si="8"/>
        <v/>
      </c>
      <c r="R19" s="84" t="str">
        <f t="shared" si="8"/>
        <v/>
      </c>
      <c r="S19" s="63">
        <f t="shared" si="3"/>
        <v>0</v>
      </c>
      <c r="T19" s="365"/>
      <c r="U19" s="402"/>
      <c r="V19" s="403"/>
      <c r="W19" s="404"/>
      <c r="X19" s="364"/>
      <c r="Y19" s="291"/>
      <c r="Z19" s="292"/>
      <c r="AA19" s="293"/>
    </row>
    <row r="20" spans="1:27" ht="9.9499999999999993" customHeight="1" x14ac:dyDescent="0.25">
      <c r="A20" s="364"/>
      <c r="B20" s="364"/>
      <c r="C20" s="368"/>
      <c r="D20" s="369"/>
      <c r="E20" s="490"/>
      <c r="F20" s="491"/>
      <c r="G20" s="491"/>
      <c r="H20" s="33" t="str">
        <f t="shared" si="9"/>
        <v/>
      </c>
      <c r="I20" s="20" t="str">
        <f t="shared" si="10"/>
        <v/>
      </c>
      <c r="J20" s="284"/>
      <c r="K20" s="285"/>
      <c r="L20" s="175" t="str">
        <f t="shared" si="0"/>
        <v xml:space="preserve"> </v>
      </c>
      <c r="M20" s="176" t="str">
        <f t="shared" si="1"/>
        <v xml:space="preserve"> </v>
      </c>
      <c r="N20" s="177" t="str">
        <f t="shared" si="2"/>
        <v xml:space="preserve"> </v>
      </c>
      <c r="O20" s="339" t="str">
        <f t="shared" si="6"/>
        <v>No Jumper</v>
      </c>
      <c r="P20" s="153">
        <f t="shared" si="7"/>
        <v>0</v>
      </c>
      <c r="Q20" s="84" t="str">
        <f t="shared" si="8"/>
        <v/>
      </c>
      <c r="R20" s="84" t="str">
        <f t="shared" si="8"/>
        <v/>
      </c>
      <c r="S20" s="63">
        <f t="shared" si="3"/>
        <v>0</v>
      </c>
      <c r="T20" s="365"/>
      <c r="U20" s="396"/>
      <c r="V20" s="397"/>
      <c r="W20" s="398"/>
      <c r="X20" s="364"/>
      <c r="Y20" s="291"/>
      <c r="Z20" s="292"/>
      <c r="AA20" s="293"/>
    </row>
    <row r="21" spans="1:27" ht="9.9499999999999993" customHeight="1" x14ac:dyDescent="0.25">
      <c r="A21" s="364"/>
      <c r="B21" s="364"/>
      <c r="C21" s="368"/>
      <c r="D21" s="369"/>
      <c r="E21" s="490"/>
      <c r="F21" s="491"/>
      <c r="G21" s="491"/>
      <c r="H21" s="34" t="str">
        <f t="shared" si="9"/>
        <v/>
      </c>
      <c r="I21" s="21" t="str">
        <f t="shared" si="10"/>
        <v/>
      </c>
      <c r="J21" s="284"/>
      <c r="K21" s="285"/>
      <c r="L21" s="175" t="str">
        <f t="shared" si="0"/>
        <v xml:space="preserve"> </v>
      </c>
      <c r="M21" s="176" t="str">
        <f t="shared" si="1"/>
        <v xml:space="preserve"> </v>
      </c>
      <c r="N21" s="177" t="str">
        <f t="shared" si="2"/>
        <v xml:space="preserve"> </v>
      </c>
      <c r="O21" s="339" t="str">
        <f t="shared" si="6"/>
        <v>No Jumper</v>
      </c>
      <c r="P21" s="153">
        <f t="shared" si="7"/>
        <v>0</v>
      </c>
      <c r="Q21" s="84" t="str">
        <f t="shared" si="8"/>
        <v/>
      </c>
      <c r="R21" s="84" t="str">
        <f t="shared" si="8"/>
        <v/>
      </c>
      <c r="S21" s="63">
        <f t="shared" si="3"/>
        <v>0</v>
      </c>
      <c r="T21" s="365"/>
      <c r="U21" s="399"/>
      <c r="V21" s="400"/>
      <c r="W21" s="401"/>
      <c r="X21" s="364"/>
      <c r="Y21" s="291"/>
      <c r="Z21" s="292"/>
      <c r="AA21" s="293"/>
    </row>
    <row r="22" spans="1:27" ht="9.9499999999999993" customHeight="1" x14ac:dyDescent="0.25">
      <c r="A22" s="364"/>
      <c r="B22" s="364"/>
      <c r="C22" s="368"/>
      <c r="D22" s="369"/>
      <c r="E22" s="490"/>
      <c r="F22" s="491"/>
      <c r="G22" s="491"/>
      <c r="H22" s="34" t="str">
        <f t="shared" si="9"/>
        <v/>
      </c>
      <c r="I22" s="21" t="str">
        <f t="shared" si="10"/>
        <v/>
      </c>
      <c r="J22" s="284"/>
      <c r="K22" s="285"/>
      <c r="L22" s="175" t="str">
        <f t="shared" si="0"/>
        <v xml:space="preserve"> </v>
      </c>
      <c r="M22" s="176" t="str">
        <f t="shared" si="1"/>
        <v xml:space="preserve"> </v>
      </c>
      <c r="N22" s="177" t="str">
        <f t="shared" si="2"/>
        <v xml:space="preserve"> </v>
      </c>
      <c r="O22" s="339" t="str">
        <f t="shared" si="6"/>
        <v>No Jumper</v>
      </c>
      <c r="P22" s="153">
        <f t="shared" si="7"/>
        <v>0</v>
      </c>
      <c r="Q22" s="84" t="str">
        <f t="shared" si="8"/>
        <v/>
      </c>
      <c r="R22" s="84" t="str">
        <f t="shared" si="8"/>
        <v/>
      </c>
      <c r="S22" s="63">
        <f t="shared" si="3"/>
        <v>0</v>
      </c>
      <c r="T22" s="365"/>
      <c r="U22" s="405"/>
      <c r="V22" s="406"/>
      <c r="W22" s="407"/>
      <c r="X22" s="364"/>
      <c r="Y22" s="291"/>
      <c r="Z22" s="292"/>
      <c r="AA22" s="293"/>
    </row>
    <row r="23" spans="1:27" ht="9.9499999999999993" customHeight="1" x14ac:dyDescent="0.25">
      <c r="A23" s="364"/>
      <c r="B23" s="364"/>
      <c r="C23" s="368"/>
      <c r="D23" s="369"/>
      <c r="E23" s="490"/>
      <c r="F23" s="491"/>
      <c r="G23" s="491"/>
      <c r="H23" s="33" t="str">
        <f t="shared" si="9"/>
        <v/>
      </c>
      <c r="I23" s="20" t="str">
        <f t="shared" si="10"/>
        <v/>
      </c>
      <c r="J23" s="284"/>
      <c r="K23" s="285"/>
      <c r="L23" s="175" t="str">
        <f t="shared" si="0"/>
        <v xml:space="preserve"> </v>
      </c>
      <c r="M23" s="176" t="str">
        <f t="shared" si="1"/>
        <v xml:space="preserve"> </v>
      </c>
      <c r="N23" s="177" t="str">
        <f t="shared" si="2"/>
        <v xml:space="preserve"> </v>
      </c>
      <c r="O23" s="339" t="str">
        <f t="shared" si="6"/>
        <v>No Jumper</v>
      </c>
      <c r="P23" s="153">
        <f t="shared" si="7"/>
        <v>0</v>
      </c>
      <c r="Q23" s="84" t="str">
        <f t="shared" si="8"/>
        <v/>
      </c>
      <c r="R23" s="84" t="str">
        <f t="shared" si="8"/>
        <v/>
      </c>
      <c r="S23" s="63">
        <f t="shared" si="3"/>
        <v>0</v>
      </c>
      <c r="T23" s="365"/>
      <c r="U23" s="408"/>
      <c r="V23" s="409"/>
      <c r="W23" s="410"/>
      <c r="X23" s="364"/>
      <c r="Y23" s="291"/>
      <c r="Z23" s="292"/>
      <c r="AA23" s="293"/>
    </row>
    <row r="24" spans="1:27" ht="9.9499999999999993" customHeight="1" x14ac:dyDescent="0.25">
      <c r="A24" s="364"/>
      <c r="B24" s="364"/>
      <c r="C24" s="368"/>
      <c r="D24" s="369"/>
      <c r="E24" s="490"/>
      <c r="F24" s="491"/>
      <c r="G24" s="491"/>
      <c r="H24" s="33" t="str">
        <f t="shared" si="9"/>
        <v/>
      </c>
      <c r="I24" s="20" t="str">
        <f t="shared" si="10"/>
        <v/>
      </c>
      <c r="J24" s="284"/>
      <c r="K24" s="285"/>
      <c r="L24" s="175" t="str">
        <f t="shared" si="0"/>
        <v xml:space="preserve"> </v>
      </c>
      <c r="M24" s="176" t="str">
        <f t="shared" si="1"/>
        <v xml:space="preserve"> </v>
      </c>
      <c r="N24" s="177" t="str">
        <f t="shared" si="2"/>
        <v xml:space="preserve"> </v>
      </c>
      <c r="O24" s="339" t="str">
        <f t="shared" si="6"/>
        <v>No Jumper</v>
      </c>
      <c r="P24" s="153">
        <f t="shared" si="7"/>
        <v>0</v>
      </c>
      <c r="Q24" s="84" t="str">
        <f t="shared" si="8"/>
        <v/>
      </c>
      <c r="R24" s="84" t="str">
        <f t="shared" si="8"/>
        <v/>
      </c>
      <c r="S24" s="63">
        <f t="shared" si="3"/>
        <v>0</v>
      </c>
      <c r="T24" s="365"/>
      <c r="U24" s="411"/>
      <c r="V24" s="412"/>
      <c r="W24" s="413"/>
      <c r="X24" s="364"/>
      <c r="Y24" s="291"/>
      <c r="Z24" s="292"/>
      <c r="AA24" s="293"/>
    </row>
    <row r="25" spans="1:27" ht="9.9499999999999993" customHeight="1" x14ac:dyDescent="0.25">
      <c r="A25" s="364"/>
      <c r="B25" s="364"/>
      <c r="C25" s="368"/>
      <c r="D25" s="369"/>
      <c r="E25" s="490"/>
      <c r="F25" s="491"/>
      <c r="G25" s="491"/>
      <c r="H25" s="7" t="str">
        <f t="shared" si="9"/>
        <v/>
      </c>
      <c r="I25" s="10" t="str">
        <f t="shared" si="10"/>
        <v/>
      </c>
      <c r="J25" s="286"/>
      <c r="K25" s="285"/>
      <c r="L25" s="175" t="str">
        <f t="shared" si="0"/>
        <v xml:space="preserve"> </v>
      </c>
      <c r="M25" s="176" t="str">
        <f t="shared" si="1"/>
        <v xml:space="preserve"> </v>
      </c>
      <c r="N25" s="177" t="str">
        <f t="shared" si="2"/>
        <v xml:space="preserve"> </v>
      </c>
      <c r="O25" s="339" t="str">
        <f t="shared" si="6"/>
        <v>No Jumper</v>
      </c>
      <c r="P25" s="153">
        <f t="shared" si="7"/>
        <v>0</v>
      </c>
      <c r="Q25" s="84" t="str">
        <f t="shared" si="8"/>
        <v/>
      </c>
      <c r="R25" s="84" t="str">
        <f t="shared" si="8"/>
        <v/>
      </c>
      <c r="S25" s="63">
        <f t="shared" si="3"/>
        <v>0</v>
      </c>
      <c r="T25" s="365"/>
      <c r="U25" s="482"/>
      <c r="V25" s="483"/>
      <c r="W25" s="484"/>
      <c r="X25" s="364"/>
      <c r="Y25" s="291"/>
      <c r="Z25" s="292"/>
      <c r="AA25" s="293"/>
    </row>
    <row r="26" spans="1:27" ht="9.9499999999999993" customHeight="1" x14ac:dyDescent="0.25">
      <c r="A26" s="364"/>
      <c r="B26" s="364"/>
      <c r="C26" s="368"/>
      <c r="D26" s="369"/>
      <c r="E26" s="490"/>
      <c r="F26" s="491"/>
      <c r="G26" s="491"/>
      <c r="H26" s="7" t="str">
        <f t="shared" si="9"/>
        <v/>
      </c>
      <c r="I26" s="10" t="str">
        <f t="shared" si="10"/>
        <v/>
      </c>
      <c r="J26" s="286"/>
      <c r="K26" s="285"/>
      <c r="L26" s="175" t="str">
        <f t="shared" si="0"/>
        <v xml:space="preserve"> </v>
      </c>
      <c r="M26" s="176" t="str">
        <f t="shared" si="1"/>
        <v xml:space="preserve"> </v>
      </c>
      <c r="N26" s="177" t="str">
        <f t="shared" si="2"/>
        <v xml:space="preserve"> </v>
      </c>
      <c r="O26" s="339" t="str">
        <f t="shared" si="6"/>
        <v>No Jumper</v>
      </c>
      <c r="P26" s="153">
        <f t="shared" si="7"/>
        <v>0</v>
      </c>
      <c r="Q26" s="84" t="str">
        <f t="shared" si="8"/>
        <v/>
      </c>
      <c r="R26" s="84" t="str">
        <f t="shared" si="8"/>
        <v/>
      </c>
      <c r="S26" s="63">
        <f t="shared" si="3"/>
        <v>0</v>
      </c>
      <c r="T26" s="365"/>
      <c r="U26" s="482"/>
      <c r="V26" s="483"/>
      <c r="W26" s="484"/>
      <c r="X26" s="364"/>
      <c r="Y26" s="291"/>
      <c r="Z26" s="292"/>
      <c r="AA26" s="293"/>
    </row>
    <row r="27" spans="1:27" ht="9.9499999999999993" customHeight="1" x14ac:dyDescent="0.25">
      <c r="A27" s="364"/>
      <c r="B27" s="364"/>
      <c r="C27" s="368"/>
      <c r="D27" s="369"/>
      <c r="E27" s="490"/>
      <c r="F27" s="491"/>
      <c r="G27" s="491"/>
      <c r="H27" s="33" t="str">
        <f t="shared" si="9"/>
        <v/>
      </c>
      <c r="I27" s="20" t="str">
        <f t="shared" si="10"/>
        <v/>
      </c>
      <c r="J27" s="284"/>
      <c r="K27" s="285"/>
      <c r="L27" s="175" t="str">
        <f t="shared" si="0"/>
        <v xml:space="preserve"> </v>
      </c>
      <c r="M27" s="176" t="str">
        <f t="shared" si="1"/>
        <v xml:space="preserve"> </v>
      </c>
      <c r="N27" s="177" t="str">
        <f t="shared" si="2"/>
        <v xml:space="preserve"> </v>
      </c>
      <c r="O27" s="339" t="str">
        <f t="shared" si="6"/>
        <v>No Jumper</v>
      </c>
      <c r="P27" s="153">
        <f t="shared" si="7"/>
        <v>0</v>
      </c>
      <c r="Q27" s="84" t="str">
        <f t="shared" si="8"/>
        <v/>
      </c>
      <c r="R27" s="84" t="str">
        <f t="shared" si="8"/>
        <v/>
      </c>
      <c r="S27" s="63">
        <f t="shared" si="3"/>
        <v>0</v>
      </c>
      <c r="T27" s="365"/>
      <c r="U27" s="482"/>
      <c r="V27" s="483"/>
      <c r="W27" s="484"/>
      <c r="X27" s="364"/>
      <c r="Y27" s="291"/>
      <c r="Z27" s="292"/>
      <c r="AA27" s="293"/>
    </row>
    <row r="28" spans="1:27" ht="9.9499999999999993" customHeight="1" x14ac:dyDescent="0.25">
      <c r="A28" s="364"/>
      <c r="B28" s="364"/>
      <c r="C28" s="368"/>
      <c r="D28" s="369"/>
      <c r="E28" s="490"/>
      <c r="F28" s="491"/>
      <c r="G28" s="491"/>
      <c r="H28" s="33" t="str">
        <f t="shared" si="9"/>
        <v/>
      </c>
      <c r="I28" s="20" t="str">
        <f t="shared" si="10"/>
        <v/>
      </c>
      <c r="J28" s="284"/>
      <c r="K28" s="285"/>
      <c r="L28" s="175" t="str">
        <f t="shared" si="0"/>
        <v xml:space="preserve"> </v>
      </c>
      <c r="M28" s="176" t="str">
        <f t="shared" si="1"/>
        <v xml:space="preserve"> </v>
      </c>
      <c r="N28" s="177" t="str">
        <f t="shared" si="2"/>
        <v xml:space="preserve"> </v>
      </c>
      <c r="O28" s="339" t="str">
        <f t="shared" si="6"/>
        <v>No Jumper</v>
      </c>
      <c r="P28" s="153">
        <f t="shared" si="7"/>
        <v>0</v>
      </c>
      <c r="Q28" s="84" t="str">
        <f t="shared" si="8"/>
        <v/>
      </c>
      <c r="R28" s="84" t="str">
        <f t="shared" si="8"/>
        <v/>
      </c>
      <c r="S28" s="63">
        <f t="shared" si="3"/>
        <v>0</v>
      </c>
      <c r="T28" s="365"/>
      <c r="U28" s="482"/>
      <c r="V28" s="483"/>
      <c r="W28" s="484"/>
      <c r="X28" s="364"/>
      <c r="Y28" s="291"/>
      <c r="Z28" s="292"/>
      <c r="AA28" s="293"/>
    </row>
    <row r="29" spans="1:27" ht="9.9499999999999993" customHeight="1" x14ac:dyDescent="0.25">
      <c r="A29" s="364"/>
      <c r="B29" s="364"/>
      <c r="C29" s="368"/>
      <c r="D29" s="369"/>
      <c r="E29" s="490"/>
      <c r="F29" s="491"/>
      <c r="G29" s="491"/>
      <c r="H29" s="34" t="str">
        <f t="shared" si="9"/>
        <v/>
      </c>
      <c r="I29" s="21" t="str">
        <f t="shared" si="10"/>
        <v/>
      </c>
      <c r="J29" s="284"/>
      <c r="K29" s="285"/>
      <c r="L29" s="175" t="str">
        <f t="shared" si="0"/>
        <v xml:space="preserve"> </v>
      </c>
      <c r="M29" s="176" t="str">
        <f t="shared" si="1"/>
        <v xml:space="preserve"> </v>
      </c>
      <c r="N29" s="177" t="str">
        <f t="shared" si="2"/>
        <v xml:space="preserve"> </v>
      </c>
      <c r="O29" s="339" t="str">
        <f t="shared" si="6"/>
        <v>No Jumper</v>
      </c>
      <c r="P29" s="153">
        <f t="shared" si="7"/>
        <v>0</v>
      </c>
      <c r="Q29" s="84" t="str">
        <f t="shared" si="8"/>
        <v/>
      </c>
      <c r="R29" s="84" t="str">
        <f t="shared" si="8"/>
        <v/>
      </c>
      <c r="S29" s="63">
        <f t="shared" si="3"/>
        <v>0</v>
      </c>
      <c r="T29" s="365"/>
      <c r="U29" s="482"/>
      <c r="V29" s="483"/>
      <c r="W29" s="484"/>
      <c r="X29" s="364"/>
      <c r="Y29" s="291"/>
      <c r="Z29" s="292"/>
      <c r="AA29" s="293"/>
    </row>
    <row r="30" spans="1:27" ht="9.9499999999999993" customHeight="1" thickBot="1" x14ac:dyDescent="0.3">
      <c r="A30" s="364"/>
      <c r="B30" s="364"/>
      <c r="C30" s="368"/>
      <c r="D30" s="369"/>
      <c r="E30" s="490"/>
      <c r="F30" s="491"/>
      <c r="G30" s="491"/>
      <c r="H30" s="33" t="str">
        <f t="shared" si="9"/>
        <v/>
      </c>
      <c r="I30" s="20" t="str">
        <f t="shared" si="10"/>
        <v/>
      </c>
      <c r="J30" s="284"/>
      <c r="K30" s="285"/>
      <c r="L30" s="175" t="str">
        <f t="shared" si="0"/>
        <v xml:space="preserve"> </v>
      </c>
      <c r="M30" s="176" t="str">
        <f t="shared" si="1"/>
        <v xml:space="preserve"> </v>
      </c>
      <c r="N30" s="177" t="str">
        <f t="shared" si="2"/>
        <v xml:space="preserve"> </v>
      </c>
      <c r="O30" s="339" t="str">
        <f t="shared" si="6"/>
        <v>No Jumper</v>
      </c>
      <c r="P30" s="153">
        <f t="shared" si="7"/>
        <v>0</v>
      </c>
      <c r="Q30" s="84" t="str">
        <f t="shared" si="8"/>
        <v/>
      </c>
      <c r="R30" s="84" t="str">
        <f t="shared" si="8"/>
        <v/>
      </c>
      <c r="S30" s="63">
        <f t="shared" si="3"/>
        <v>0</v>
      </c>
      <c r="T30" s="365"/>
      <c r="U30" s="485"/>
      <c r="V30" s="486"/>
      <c r="W30" s="487"/>
      <c r="X30" s="364"/>
      <c r="Y30" s="291"/>
      <c r="Z30" s="292"/>
      <c r="AA30" s="293"/>
    </row>
    <row r="31" spans="1:27" ht="9.9499999999999993" customHeight="1" x14ac:dyDescent="0.25">
      <c r="A31" s="364"/>
      <c r="B31" s="364"/>
      <c r="C31" s="368"/>
      <c r="D31" s="369"/>
      <c r="E31" s="490"/>
      <c r="F31" s="491"/>
      <c r="G31" s="491"/>
      <c r="H31" s="33" t="str">
        <f t="shared" si="9"/>
        <v/>
      </c>
      <c r="I31" s="20" t="str">
        <f t="shared" si="10"/>
        <v/>
      </c>
      <c r="J31" s="284"/>
      <c r="K31" s="285"/>
      <c r="L31" s="175" t="str">
        <f t="shared" si="0"/>
        <v xml:space="preserve"> </v>
      </c>
      <c r="M31" s="176" t="str">
        <f t="shared" si="1"/>
        <v xml:space="preserve"> </v>
      </c>
      <c r="N31" s="177" t="str">
        <f t="shared" si="2"/>
        <v xml:space="preserve"> </v>
      </c>
      <c r="O31" s="339" t="str">
        <f t="shared" si="6"/>
        <v>No Jumper</v>
      </c>
      <c r="P31" s="153">
        <f t="shared" si="7"/>
        <v>0</v>
      </c>
      <c r="Q31" s="84" t="str">
        <f t="shared" si="8"/>
        <v/>
      </c>
      <c r="R31" s="84" t="str">
        <f t="shared" si="8"/>
        <v/>
      </c>
      <c r="S31" s="63">
        <f t="shared" si="3"/>
        <v>0</v>
      </c>
      <c r="T31" s="365"/>
      <c r="U31" s="495"/>
      <c r="V31" s="495"/>
      <c r="W31" s="495"/>
      <c r="X31" s="364"/>
      <c r="Y31" s="291"/>
      <c r="Z31" s="292"/>
      <c r="AA31" s="293"/>
    </row>
    <row r="32" spans="1:27" ht="9.9499999999999993" customHeight="1" x14ac:dyDescent="0.25">
      <c r="A32" s="364"/>
      <c r="B32" s="364"/>
      <c r="C32" s="368"/>
      <c r="D32" s="369"/>
      <c r="E32" s="490"/>
      <c r="F32" s="491"/>
      <c r="G32" s="491"/>
      <c r="H32" s="33" t="str">
        <f t="shared" si="9"/>
        <v/>
      </c>
      <c r="I32" s="20" t="str">
        <f t="shared" si="10"/>
        <v/>
      </c>
      <c r="J32" s="284"/>
      <c r="K32" s="285"/>
      <c r="L32" s="175" t="str">
        <f t="shared" si="0"/>
        <v xml:space="preserve"> </v>
      </c>
      <c r="M32" s="176" t="str">
        <f t="shared" si="1"/>
        <v xml:space="preserve"> </v>
      </c>
      <c r="N32" s="177" t="str">
        <f t="shared" si="2"/>
        <v xml:space="preserve"> </v>
      </c>
      <c r="O32" s="339" t="str">
        <f t="shared" si="6"/>
        <v>No Jumper</v>
      </c>
      <c r="P32" s="153">
        <f t="shared" si="7"/>
        <v>0</v>
      </c>
      <c r="Q32" s="84" t="str">
        <f t="shared" si="8"/>
        <v/>
      </c>
      <c r="R32" s="84" t="str">
        <f t="shared" si="8"/>
        <v/>
      </c>
      <c r="S32" s="63">
        <f t="shared" si="3"/>
        <v>0</v>
      </c>
      <c r="T32" s="365"/>
      <c r="U32" s="497"/>
      <c r="V32" s="497"/>
      <c r="W32" s="497"/>
      <c r="X32" s="364"/>
      <c r="Y32" s="291"/>
      <c r="Z32" s="292"/>
      <c r="AA32" s="293"/>
    </row>
    <row r="33" spans="1:28" ht="9.9499999999999993" customHeight="1" x14ac:dyDescent="0.25">
      <c r="A33" s="364"/>
      <c r="B33" s="364"/>
      <c r="C33" s="368"/>
      <c r="D33" s="369"/>
      <c r="E33" s="490"/>
      <c r="F33" s="491"/>
      <c r="G33" s="491"/>
      <c r="H33" s="34" t="str">
        <f t="shared" si="9"/>
        <v/>
      </c>
      <c r="I33" s="21" t="str">
        <f t="shared" si="10"/>
        <v/>
      </c>
      <c r="J33" s="284"/>
      <c r="K33" s="285"/>
      <c r="L33" s="175" t="str">
        <f t="shared" si="0"/>
        <v xml:space="preserve"> </v>
      </c>
      <c r="M33" s="176" t="str">
        <f t="shared" si="1"/>
        <v xml:space="preserve"> </v>
      </c>
      <c r="N33" s="177" t="str">
        <f t="shared" si="2"/>
        <v xml:space="preserve"> </v>
      </c>
      <c r="O33" s="339" t="str">
        <f t="shared" si="6"/>
        <v>No Jumper</v>
      </c>
      <c r="P33" s="153">
        <f t="shared" si="7"/>
        <v>0</v>
      </c>
      <c r="Q33" s="84" t="str">
        <f t="shared" si="8"/>
        <v/>
      </c>
      <c r="R33" s="84" t="str">
        <f t="shared" si="8"/>
        <v/>
      </c>
      <c r="S33" s="63">
        <f t="shared" si="3"/>
        <v>0</v>
      </c>
      <c r="T33" s="365"/>
      <c r="U33" s="497"/>
      <c r="V33" s="497"/>
      <c r="W33" s="497"/>
      <c r="X33" s="364"/>
      <c r="Y33" s="291"/>
      <c r="Z33" s="292"/>
      <c r="AA33" s="293"/>
    </row>
    <row r="34" spans="1:28" ht="9.9499999999999993" customHeight="1" thickBot="1" x14ac:dyDescent="0.3">
      <c r="A34" s="364"/>
      <c r="B34" s="364"/>
      <c r="C34" s="368"/>
      <c r="D34" s="369"/>
      <c r="E34" s="492"/>
      <c r="F34" s="493"/>
      <c r="G34" s="493"/>
      <c r="H34" s="44" t="str">
        <f t="shared" si="9"/>
        <v/>
      </c>
      <c r="I34" s="228" t="str">
        <f t="shared" si="10"/>
        <v/>
      </c>
      <c r="J34" s="287"/>
      <c r="K34" s="288"/>
      <c r="L34" s="178" t="str">
        <f t="shared" si="0"/>
        <v xml:space="preserve"> </v>
      </c>
      <c r="M34" s="179" t="str">
        <f t="shared" si="1"/>
        <v xml:space="preserve"> </v>
      </c>
      <c r="N34" s="180" t="str">
        <f t="shared" si="2"/>
        <v xml:space="preserve"> </v>
      </c>
      <c r="O34" s="340" t="str">
        <f t="shared" si="6"/>
        <v>No Jumper</v>
      </c>
      <c r="P34" s="154">
        <f t="shared" si="7"/>
        <v>0</v>
      </c>
      <c r="Q34" s="86" t="str">
        <f t="shared" si="8"/>
        <v/>
      </c>
      <c r="R34" s="86" t="str">
        <f t="shared" si="8"/>
        <v/>
      </c>
      <c r="S34" s="68">
        <f t="shared" si="3"/>
        <v>0</v>
      </c>
      <c r="T34" s="365"/>
      <c r="U34" s="497"/>
      <c r="V34" s="497"/>
      <c r="W34" s="497"/>
      <c r="X34" s="364"/>
      <c r="Y34" s="294"/>
      <c r="Z34" s="295"/>
      <c r="AA34" s="296"/>
    </row>
    <row r="35" spans="1:28" ht="9.9499999999999993" customHeight="1" x14ac:dyDescent="0.25">
      <c r="A35" s="364"/>
      <c r="B35" s="364"/>
      <c r="C35" s="368"/>
      <c r="D35" s="369"/>
      <c r="E35" s="476" t="s">
        <v>7</v>
      </c>
      <c r="F35" s="477"/>
      <c r="G35" s="157">
        <v>1</v>
      </c>
      <c r="H35" s="94" t="str">
        <f>IFERROR(VLOOKUP($G35,$O$3:$S$34,3,0),"")</f>
        <v>Talia Turay</v>
      </c>
      <c r="I35" s="223" t="str">
        <f>IFERROR(VLOOKUP($G35,$O$3:$S$34,4,0),"")</f>
        <v>The Hemel Hempstead School</v>
      </c>
      <c r="J35" s="95">
        <f>IFERROR(VLOOKUP($G35,$O$3:$S$34,5,0),"")</f>
        <v>682</v>
      </c>
      <c r="K35" s="107">
        <f>IFERROR(VLOOKUP($G35,$O$3:$S$34,2,0),0)</f>
        <v>9.85</v>
      </c>
      <c r="L35" s="187" t="str">
        <f t="shared" si="0"/>
        <v xml:space="preserve"> </v>
      </c>
      <c r="M35" s="191" t="str">
        <f t="shared" si="1"/>
        <v xml:space="preserve"> </v>
      </c>
      <c r="N35" s="194" t="str">
        <f t="shared" si="2"/>
        <v xml:space="preserve"> </v>
      </c>
      <c r="O35" s="470" t="s">
        <v>29</v>
      </c>
      <c r="P35" s="155"/>
      <c r="Q35" s="29"/>
      <c r="R35" s="29"/>
      <c r="S35" s="29"/>
      <c r="T35" s="365"/>
      <c r="U35" s="497"/>
      <c r="V35" s="497"/>
      <c r="W35" s="497"/>
      <c r="X35" s="364"/>
      <c r="Y35" s="494"/>
      <c r="Z35" s="494"/>
      <c r="AA35" s="494"/>
    </row>
    <row r="36" spans="1:28" ht="9.9499999999999993" customHeight="1" x14ac:dyDescent="0.25">
      <c r="A36" s="364"/>
      <c r="B36" s="364"/>
      <c r="C36" s="368"/>
      <c r="D36" s="369"/>
      <c r="E36" s="478"/>
      <c r="F36" s="479"/>
      <c r="G36" s="158">
        <v>2</v>
      </c>
      <c r="H36" s="162" t="str">
        <f t="shared" ref="H36:H46" si="11">IFERROR(VLOOKUP($G36,$O$3:$S$34,3,0),"")</f>
        <v/>
      </c>
      <c r="I36" s="226" t="str">
        <f t="shared" ref="I36:I46" si="12">IFERROR(VLOOKUP($G36,$O$3:$S$34,4,0),"")</f>
        <v/>
      </c>
      <c r="J36" s="101" t="str">
        <f t="shared" ref="J36:J46" si="13">IFERROR(VLOOKUP($G36,$O$3:$S$34,5,0),"")</f>
        <v/>
      </c>
      <c r="K36" s="160">
        <f>IFERROR(VLOOKUP($G36,$O$3:$S$34,2,0),0)</f>
        <v>0</v>
      </c>
      <c r="L36" s="188" t="str">
        <f t="shared" si="0"/>
        <v xml:space="preserve"> </v>
      </c>
      <c r="M36" s="192" t="str">
        <f t="shared" si="1"/>
        <v xml:space="preserve"> </v>
      </c>
      <c r="N36" s="195" t="str">
        <f t="shared" si="2"/>
        <v xml:space="preserve"> </v>
      </c>
      <c r="O36" s="471"/>
      <c r="P36" s="155"/>
      <c r="Q36" s="29"/>
      <c r="R36" s="29"/>
      <c r="S36" s="29"/>
      <c r="T36" s="365"/>
      <c r="U36" s="497"/>
      <c r="V36" s="497"/>
      <c r="W36" s="497"/>
      <c r="X36" s="364"/>
      <c r="Y36" s="365"/>
      <c r="Z36" s="365"/>
      <c r="AA36" s="365"/>
    </row>
    <row r="37" spans="1:28" ht="9.9499999999999993" customHeight="1" thickBot="1" x14ac:dyDescent="0.3">
      <c r="A37" s="364"/>
      <c r="B37" s="364"/>
      <c r="C37" s="368"/>
      <c r="D37" s="369"/>
      <c r="E37" s="478"/>
      <c r="F37" s="479"/>
      <c r="G37" s="159">
        <v>3</v>
      </c>
      <c r="H37" s="103" t="str">
        <f t="shared" si="11"/>
        <v/>
      </c>
      <c r="I37" s="227" t="str">
        <f t="shared" si="12"/>
        <v/>
      </c>
      <c r="J37" s="102" t="str">
        <f t="shared" si="13"/>
        <v/>
      </c>
      <c r="K37" s="161">
        <f>IFERROR(VLOOKUP($G37,$O$3:$S$34,2,0),0)</f>
        <v>0</v>
      </c>
      <c r="L37" s="189" t="str">
        <f t="shared" si="0"/>
        <v xml:space="preserve"> </v>
      </c>
      <c r="M37" s="193" t="str">
        <f t="shared" si="1"/>
        <v xml:space="preserve"> </v>
      </c>
      <c r="N37" s="196" t="str">
        <f t="shared" si="2"/>
        <v xml:space="preserve"> </v>
      </c>
      <c r="O37" s="472"/>
      <c r="P37" s="155"/>
      <c r="Q37" s="29"/>
      <c r="R37" s="29"/>
      <c r="S37" s="29"/>
      <c r="T37" s="365"/>
      <c r="U37" s="497"/>
      <c r="V37" s="497"/>
      <c r="W37" s="497"/>
      <c r="X37" s="364"/>
      <c r="Y37" s="365"/>
      <c r="Z37" s="365"/>
      <c r="AA37" s="365"/>
    </row>
    <row r="38" spans="1:28" ht="9.9499999999999993" customHeight="1" x14ac:dyDescent="0.25">
      <c r="A38" s="364"/>
      <c r="B38" s="364"/>
      <c r="C38" s="368"/>
      <c r="D38" s="369"/>
      <c r="E38" s="478"/>
      <c r="F38" s="479"/>
      <c r="G38" s="74">
        <v>4</v>
      </c>
      <c r="H38" s="163" t="str">
        <f t="shared" si="11"/>
        <v/>
      </c>
      <c r="I38" s="62" t="str">
        <f t="shared" si="12"/>
        <v/>
      </c>
      <c r="J38" s="59" t="str">
        <f t="shared" si="13"/>
        <v/>
      </c>
      <c r="K38" s="4">
        <f>IFERROR(VLOOKUP($G38,$O$3:$S$34,2,0),0)</f>
        <v>0</v>
      </c>
      <c r="L38" s="175" t="str">
        <f t="shared" si="0"/>
        <v xml:space="preserve"> </v>
      </c>
      <c r="M38" s="176" t="str">
        <f t="shared" si="1"/>
        <v xml:space="preserve"> </v>
      </c>
      <c r="N38" s="177" t="str">
        <f t="shared" si="2"/>
        <v xml:space="preserve"> </v>
      </c>
      <c r="O38" s="498" t="str">
        <f>Entries!A1</f>
        <v>U19 Girls</v>
      </c>
      <c r="P38" s="155"/>
      <c r="Q38" s="29"/>
      <c r="R38" s="29"/>
      <c r="S38" s="29"/>
      <c r="T38" s="365"/>
      <c r="U38" s="497"/>
      <c r="V38" s="497"/>
      <c r="W38" s="497"/>
      <c r="X38" s="364"/>
      <c r="Y38" s="365"/>
      <c r="Z38" s="365"/>
      <c r="AA38" s="365"/>
    </row>
    <row r="39" spans="1:28" ht="9.9499999999999993" customHeight="1" x14ac:dyDescent="0.25">
      <c r="A39" s="364"/>
      <c r="B39" s="364"/>
      <c r="C39" s="368"/>
      <c r="D39" s="369"/>
      <c r="E39" s="478"/>
      <c r="F39" s="479"/>
      <c r="G39" s="74">
        <v>5</v>
      </c>
      <c r="H39" s="163" t="str">
        <f t="shared" si="11"/>
        <v/>
      </c>
      <c r="I39" s="62" t="str">
        <f t="shared" si="12"/>
        <v/>
      </c>
      <c r="J39" s="59" t="str">
        <f t="shared" si="13"/>
        <v/>
      </c>
      <c r="K39" s="4">
        <f>IFERROR(VLOOKUP($G39,$O$3:$S$34,2,0),0)</f>
        <v>0</v>
      </c>
      <c r="L39" s="175" t="str">
        <f t="shared" si="0"/>
        <v xml:space="preserve"> </v>
      </c>
      <c r="M39" s="176" t="str">
        <f t="shared" si="1"/>
        <v xml:space="preserve"> </v>
      </c>
      <c r="N39" s="177" t="str">
        <f t="shared" si="2"/>
        <v xml:space="preserve"> </v>
      </c>
      <c r="O39" s="499"/>
      <c r="P39" s="155"/>
      <c r="Q39" s="29"/>
      <c r="R39" s="29"/>
      <c r="S39" s="29"/>
      <c r="T39" s="365"/>
      <c r="U39" s="497"/>
      <c r="V39" s="497"/>
      <c r="W39" s="497"/>
      <c r="X39" s="364"/>
      <c r="Y39" s="365"/>
      <c r="Z39" s="365"/>
      <c r="AA39" s="365"/>
    </row>
    <row r="40" spans="1:28" ht="9.9499999999999993" customHeight="1" x14ac:dyDescent="0.25">
      <c r="A40" s="364"/>
      <c r="B40" s="364"/>
      <c r="C40" s="368"/>
      <c r="D40" s="369"/>
      <c r="E40" s="478"/>
      <c r="F40" s="479"/>
      <c r="G40" s="74">
        <v>6</v>
      </c>
      <c r="H40" s="163" t="str">
        <f t="shared" si="11"/>
        <v/>
      </c>
      <c r="I40" s="62" t="str">
        <f t="shared" si="12"/>
        <v/>
      </c>
      <c r="J40" s="59" t="str">
        <f t="shared" si="13"/>
        <v/>
      </c>
      <c r="K40" s="4">
        <f t="shared" ref="K40:K46" si="14">IFERROR(VLOOKUP($G40,$O$3:$S$34,2,0),0)</f>
        <v>0</v>
      </c>
      <c r="L40" s="175" t="str">
        <f t="shared" si="0"/>
        <v xml:space="preserve"> </v>
      </c>
      <c r="M40" s="176" t="str">
        <f t="shared" si="1"/>
        <v xml:space="preserve"> </v>
      </c>
      <c r="N40" s="177" t="str">
        <f t="shared" si="2"/>
        <v xml:space="preserve"> </v>
      </c>
      <c r="O40" s="499"/>
      <c r="P40" s="155"/>
      <c r="Q40" s="29"/>
      <c r="R40" s="29"/>
      <c r="S40" s="29"/>
      <c r="T40" s="365"/>
      <c r="U40" s="497"/>
      <c r="V40" s="497"/>
      <c r="W40" s="497"/>
      <c r="X40" s="364"/>
      <c r="Y40" s="365"/>
      <c r="Z40" s="365"/>
      <c r="AA40" s="365"/>
    </row>
    <row r="41" spans="1:28" ht="9.9499999999999993" customHeight="1" x14ac:dyDescent="0.25">
      <c r="A41" s="364"/>
      <c r="B41" s="364"/>
      <c r="C41" s="368"/>
      <c r="D41" s="369"/>
      <c r="E41" s="478"/>
      <c r="F41" s="479"/>
      <c r="G41" s="74">
        <v>7</v>
      </c>
      <c r="H41" s="163" t="str">
        <f t="shared" si="11"/>
        <v/>
      </c>
      <c r="I41" s="62" t="str">
        <f t="shared" si="12"/>
        <v/>
      </c>
      <c r="J41" s="59" t="str">
        <f t="shared" si="13"/>
        <v/>
      </c>
      <c r="K41" s="4">
        <f t="shared" si="14"/>
        <v>0</v>
      </c>
      <c r="L41" s="175" t="str">
        <f t="shared" si="0"/>
        <v xml:space="preserve"> </v>
      </c>
      <c r="M41" s="176" t="str">
        <f t="shared" si="1"/>
        <v xml:space="preserve"> </v>
      </c>
      <c r="N41" s="177" t="str">
        <f t="shared" si="2"/>
        <v xml:space="preserve"> </v>
      </c>
      <c r="O41" s="499"/>
      <c r="P41" s="155"/>
      <c r="Q41" s="29"/>
      <c r="R41" s="29"/>
      <c r="S41" s="29"/>
      <c r="T41" s="365"/>
      <c r="U41" s="497"/>
      <c r="V41" s="497"/>
      <c r="W41" s="497"/>
      <c r="X41" s="364"/>
      <c r="Y41" s="365"/>
      <c r="Z41" s="365"/>
      <c r="AA41" s="365"/>
    </row>
    <row r="42" spans="1:28" ht="9.9499999999999993" customHeight="1" thickBot="1" x14ac:dyDescent="0.3">
      <c r="A42" s="364"/>
      <c r="B42" s="364"/>
      <c r="C42" s="370"/>
      <c r="D42" s="371"/>
      <c r="E42" s="478"/>
      <c r="F42" s="479"/>
      <c r="G42" s="74">
        <v>8</v>
      </c>
      <c r="H42" s="163" t="str">
        <f t="shared" si="11"/>
        <v/>
      </c>
      <c r="I42" s="62" t="str">
        <f t="shared" si="12"/>
        <v/>
      </c>
      <c r="J42" s="59" t="str">
        <f t="shared" si="13"/>
        <v/>
      </c>
      <c r="K42" s="4">
        <f t="shared" si="14"/>
        <v>0</v>
      </c>
      <c r="L42" s="175" t="str">
        <f t="shared" si="0"/>
        <v xml:space="preserve"> </v>
      </c>
      <c r="M42" s="176" t="str">
        <f t="shared" si="1"/>
        <v xml:space="preserve"> </v>
      </c>
      <c r="N42" s="177" t="str">
        <f t="shared" si="2"/>
        <v xml:space="preserve"> </v>
      </c>
      <c r="O42" s="499"/>
      <c r="P42" s="155"/>
      <c r="Q42" s="29"/>
      <c r="R42" s="29"/>
      <c r="S42" s="29"/>
      <c r="T42" s="365"/>
      <c r="U42" s="497"/>
      <c r="V42" s="497"/>
      <c r="W42" s="497"/>
      <c r="X42" s="364"/>
      <c r="Y42" s="365"/>
      <c r="Z42" s="365"/>
      <c r="AA42" s="365"/>
    </row>
    <row r="43" spans="1:28" ht="9.9499999999999993" customHeight="1" thickBot="1" x14ac:dyDescent="0.3">
      <c r="A43" s="364"/>
      <c r="B43" s="364"/>
      <c r="C43" s="441" t="s">
        <v>18</v>
      </c>
      <c r="D43" s="442"/>
      <c r="E43" s="478"/>
      <c r="F43" s="479"/>
      <c r="G43" s="74">
        <v>9</v>
      </c>
      <c r="H43" s="163" t="str">
        <f t="shared" si="11"/>
        <v/>
      </c>
      <c r="I43" s="62" t="str">
        <f t="shared" si="12"/>
        <v/>
      </c>
      <c r="J43" s="59" t="str">
        <f t="shared" si="13"/>
        <v/>
      </c>
      <c r="K43" s="4">
        <f t="shared" si="14"/>
        <v>0</v>
      </c>
      <c r="L43" s="175" t="str">
        <f t="shared" si="0"/>
        <v xml:space="preserve"> </v>
      </c>
      <c r="M43" s="176" t="str">
        <f t="shared" si="1"/>
        <v xml:space="preserve"> </v>
      </c>
      <c r="N43" s="177" t="str">
        <f t="shared" si="2"/>
        <v xml:space="preserve"> </v>
      </c>
      <c r="O43" s="499"/>
      <c r="P43" s="155"/>
      <c r="T43" s="365"/>
      <c r="U43" s="497"/>
      <c r="V43" s="497"/>
      <c r="W43" s="497"/>
      <c r="X43" s="364"/>
      <c r="Y43" s="365"/>
      <c r="Z43" s="365"/>
      <c r="AA43" s="365"/>
    </row>
    <row r="44" spans="1:28" ht="9.9499999999999993" customHeight="1" x14ac:dyDescent="0.25">
      <c r="A44" s="364"/>
      <c r="B44" s="364"/>
      <c r="C44" s="104" t="s">
        <v>15</v>
      </c>
      <c r="D44" s="297">
        <v>12</v>
      </c>
      <c r="E44" s="478"/>
      <c r="F44" s="479"/>
      <c r="G44" s="74">
        <v>10</v>
      </c>
      <c r="H44" s="163" t="str">
        <f t="shared" si="11"/>
        <v/>
      </c>
      <c r="I44" s="62" t="str">
        <f t="shared" si="12"/>
        <v/>
      </c>
      <c r="J44" s="59" t="str">
        <f t="shared" si="13"/>
        <v/>
      </c>
      <c r="K44" s="4">
        <f t="shared" si="14"/>
        <v>0</v>
      </c>
      <c r="L44" s="175" t="str">
        <f t="shared" si="0"/>
        <v xml:space="preserve"> </v>
      </c>
      <c r="M44" s="176" t="str">
        <f t="shared" si="1"/>
        <v xml:space="preserve"> </v>
      </c>
      <c r="N44" s="177" t="str">
        <f t="shared" si="2"/>
        <v xml:space="preserve"> </v>
      </c>
      <c r="O44" s="499"/>
      <c r="P44" s="155"/>
      <c r="T44" s="365"/>
      <c r="U44" s="497"/>
      <c r="V44" s="497"/>
      <c r="W44" s="497"/>
      <c r="X44" s="364"/>
      <c r="Y44" s="365"/>
      <c r="Z44" s="365"/>
      <c r="AA44" s="365"/>
    </row>
    <row r="45" spans="1:28" ht="9.9499999999999993" customHeight="1" x14ac:dyDescent="0.25">
      <c r="A45" s="364"/>
      <c r="B45" s="364"/>
      <c r="C45" s="105" t="s">
        <v>17</v>
      </c>
      <c r="D45" s="298">
        <v>11.4</v>
      </c>
      <c r="E45" s="478"/>
      <c r="F45" s="479"/>
      <c r="G45" s="74">
        <v>11</v>
      </c>
      <c r="H45" s="163" t="str">
        <f t="shared" si="11"/>
        <v/>
      </c>
      <c r="I45" s="62" t="str">
        <f t="shared" si="12"/>
        <v/>
      </c>
      <c r="J45" s="59" t="str">
        <f t="shared" si="13"/>
        <v/>
      </c>
      <c r="K45" s="4">
        <f t="shared" si="14"/>
        <v>0</v>
      </c>
      <c r="L45" s="175" t="str">
        <f t="shared" si="0"/>
        <v xml:space="preserve"> </v>
      </c>
      <c r="M45" s="176" t="str">
        <f t="shared" si="1"/>
        <v xml:space="preserve"> </v>
      </c>
      <c r="N45" s="177" t="str">
        <f t="shared" si="2"/>
        <v xml:space="preserve"> </v>
      </c>
      <c r="O45" s="499"/>
      <c r="P45" s="155"/>
      <c r="T45" s="365"/>
      <c r="U45" s="497"/>
      <c r="V45" s="497"/>
      <c r="W45" s="497"/>
      <c r="X45" s="364"/>
      <c r="Y45" s="365"/>
      <c r="Z45" s="365"/>
      <c r="AA45" s="365"/>
    </row>
    <row r="46" spans="1:28" ht="9.9499999999999993" customHeight="1" thickBot="1" x14ac:dyDescent="0.3">
      <c r="A46" s="364"/>
      <c r="B46" s="364"/>
      <c r="C46" s="106" t="s">
        <v>16</v>
      </c>
      <c r="D46" s="299">
        <v>11.1</v>
      </c>
      <c r="E46" s="480"/>
      <c r="F46" s="481"/>
      <c r="G46" s="75">
        <v>12</v>
      </c>
      <c r="H46" s="164" t="str">
        <f t="shared" si="11"/>
        <v/>
      </c>
      <c r="I46" s="67" t="str">
        <f t="shared" si="12"/>
        <v/>
      </c>
      <c r="J46" s="64" t="str">
        <f t="shared" si="13"/>
        <v/>
      </c>
      <c r="K46" s="5">
        <f t="shared" si="14"/>
        <v>0</v>
      </c>
      <c r="L46" s="178" t="str">
        <f t="shared" si="0"/>
        <v xml:space="preserve"> </v>
      </c>
      <c r="M46" s="179" t="str">
        <f t="shared" si="1"/>
        <v xml:space="preserve"> </v>
      </c>
      <c r="N46" s="180" t="str">
        <f t="shared" si="2"/>
        <v xml:space="preserve"> </v>
      </c>
      <c r="O46" s="500"/>
      <c r="P46" s="155"/>
      <c r="T46" s="365"/>
      <c r="U46" s="497"/>
      <c r="V46" s="497"/>
      <c r="W46" s="497"/>
      <c r="X46" s="364"/>
      <c r="Y46" s="365"/>
      <c r="Z46" s="365"/>
      <c r="AA46" s="365"/>
    </row>
    <row r="47" spans="1:28" ht="9.9499999999999993" customHeight="1" thickBot="1" x14ac:dyDescent="0.3">
      <c r="Y47" s="381" t="s">
        <v>47</v>
      </c>
      <c r="Z47" s="382" t="s">
        <v>46</v>
      </c>
      <c r="AA47" s="383"/>
      <c r="AB47" s="29"/>
    </row>
    <row r="48" spans="1:28" ht="9.9499999999999993" customHeight="1" x14ac:dyDescent="0.25">
      <c r="Y48" s="290"/>
      <c r="Z48" s="85" t="str">
        <f>IFERROR(VLOOKUP($Y48,Entries!$B$2:$E$1000,2,0),"")</f>
        <v/>
      </c>
      <c r="AA48" s="85" t="str">
        <f>IFERROR(VLOOKUP($Y48,Entries!$B$2:$E$1000,3,0),"")</f>
        <v/>
      </c>
      <c r="AB48" s="54" t="str">
        <f>IFERROR(VLOOKUP($Y48,Entries!$B$2:$E$1000,4,0),"")</f>
        <v/>
      </c>
    </row>
    <row r="49" spans="25:28" ht="9.9499999999999993" customHeight="1" thickBot="1" x14ac:dyDescent="0.3">
      <c r="Y49" s="259"/>
      <c r="Z49" s="72" t="str">
        <f>IFERROR(VLOOKUP($Y48,Entries!$H$2:$K$1000,2,0),"")</f>
        <v/>
      </c>
      <c r="AA49" s="208" t="str">
        <f>IFERROR(VLOOKUP($Y48,Entries!$H$2:$K$1000,3,0),"")</f>
        <v/>
      </c>
      <c r="AB49" s="73" t="str">
        <f>IFERROR(VLOOKUP($Y48,Entries!$H$2:$K$1000,4,0),"")</f>
        <v/>
      </c>
    </row>
  </sheetData>
  <sheetProtection sheet="1" objects="1" scenarios="1"/>
  <mergeCells count="27">
    <mergeCell ref="Y47:AA47"/>
    <mergeCell ref="U19:W21"/>
    <mergeCell ref="U22:W24"/>
    <mergeCell ref="U25:W27"/>
    <mergeCell ref="U28:W30"/>
    <mergeCell ref="A1:B1"/>
    <mergeCell ref="C1:AA1"/>
    <mergeCell ref="E2:G2"/>
    <mergeCell ref="P2:S2"/>
    <mergeCell ref="U2:W3"/>
    <mergeCell ref="Y2:AA2"/>
    <mergeCell ref="A2:B46"/>
    <mergeCell ref="U31:W46"/>
    <mergeCell ref="Y35:AA46"/>
    <mergeCell ref="X2:X46"/>
    <mergeCell ref="T2:T46"/>
    <mergeCell ref="E35:F46"/>
    <mergeCell ref="C43:D43"/>
    <mergeCell ref="O35:O37"/>
    <mergeCell ref="O38:O46"/>
    <mergeCell ref="E3:G34"/>
    <mergeCell ref="C2:D42"/>
    <mergeCell ref="U4:W6"/>
    <mergeCell ref="U7:W9"/>
    <mergeCell ref="U10:W12"/>
    <mergeCell ref="U13:W15"/>
    <mergeCell ref="U16:W18"/>
  </mergeCells>
  <conditionalFormatting sqref="O3:O34">
    <cfRule type="cellIs" dxfId="56" priority="4" operator="between">
      <formula>2.9</formula>
      <formula>3.1</formula>
    </cfRule>
    <cfRule type="cellIs" dxfId="55" priority="5" operator="between">
      <formula>1.9</formula>
      <formula>2.1</formula>
    </cfRule>
    <cfRule type="cellIs" dxfId="54" priority="6" operator="between">
      <formula>0.9</formula>
      <formula>1.1</formula>
    </cfRule>
  </conditionalFormatting>
  <conditionalFormatting sqref="G35:G46">
    <cfRule type="cellIs" dxfId="53" priority="1" operator="between">
      <formula>2.9</formula>
      <formula>3.1</formula>
    </cfRule>
    <cfRule type="cellIs" dxfId="52" priority="2" operator="between">
      <formula>1.9</formula>
      <formula>2.1</formula>
    </cfRule>
    <cfRule type="cellIs" dxfId="51" priority="3" operator="between">
      <formula>0.9</formula>
      <formula>1.1</formula>
    </cfRule>
  </conditionalFormatting>
  <pageMargins left="0.7" right="0.7" top="0.75" bottom="0.75" header="0.3" footer="0.3"/>
  <pageSetup paperSize="11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topLeftCell="B1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2.7109375" style="47" customWidth="1"/>
    <col min="12" max="13" width="6.7109375" style="165" customWidth="1"/>
    <col min="14" max="14" width="6.7109375" style="47" customWidth="1"/>
    <col min="15" max="15" width="12.7109375" style="47" customWidth="1"/>
    <col min="16" max="16" width="14.7109375" style="156" hidden="1" customWidth="1"/>
    <col min="17" max="18" width="9.7109375" style="50" hidden="1" customWidth="1"/>
    <col min="19" max="19" width="6.85546875" style="47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7" customWidth="1"/>
    <col min="24" max="24" width="4.42578125" style="8" customWidth="1"/>
    <col min="25" max="25" width="5.7109375" style="8" customWidth="1"/>
    <col min="26" max="26" width="15.7109375" style="50" customWidth="1"/>
    <col min="27" max="27" width="20.28515625" style="47" customWidth="1"/>
    <col min="28" max="16384" width="9.140625" style="8"/>
  </cols>
  <sheetData>
    <row r="1" spans="1:27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9.9499999999999993" customHeight="1" thickBot="1" x14ac:dyDescent="0.3">
      <c r="A2" s="364"/>
      <c r="B2" s="364"/>
      <c r="C2" s="366" t="s">
        <v>31</v>
      </c>
      <c r="D2" s="367"/>
      <c r="E2" s="473" t="s">
        <v>2</v>
      </c>
      <c r="F2" s="474"/>
      <c r="G2" s="475"/>
      <c r="H2" s="80" t="s">
        <v>1</v>
      </c>
      <c r="I2" s="82" t="s">
        <v>41</v>
      </c>
      <c r="J2" s="77" t="s">
        <v>8</v>
      </c>
      <c r="K2" s="77" t="s">
        <v>37</v>
      </c>
      <c r="L2" s="181" t="s">
        <v>15</v>
      </c>
      <c r="M2" s="171" t="s">
        <v>17</v>
      </c>
      <c r="N2" s="170" t="s">
        <v>16</v>
      </c>
      <c r="O2" s="81" t="s">
        <v>5</v>
      </c>
      <c r="P2" s="473" t="s">
        <v>21</v>
      </c>
      <c r="Q2" s="474"/>
      <c r="R2" s="474"/>
      <c r="S2" s="475"/>
      <c r="T2" s="365"/>
      <c r="U2" s="453" t="s">
        <v>12</v>
      </c>
      <c r="V2" s="454"/>
      <c r="W2" s="455"/>
      <c r="X2" s="364"/>
      <c r="Y2" s="465" t="s">
        <v>13</v>
      </c>
      <c r="Z2" s="466"/>
      <c r="AA2" s="467"/>
    </row>
    <row r="3" spans="1:27" ht="9.9499999999999993" customHeight="1" thickBot="1" x14ac:dyDescent="0.3">
      <c r="A3" s="364"/>
      <c r="B3" s="364"/>
      <c r="C3" s="368"/>
      <c r="D3" s="369"/>
      <c r="E3" s="488" t="s">
        <v>7</v>
      </c>
      <c r="F3" s="489"/>
      <c r="G3" s="489"/>
      <c r="H3" s="46" t="str">
        <f t="shared" ref="H3" si="0">IFERROR(VLOOKUP($J3,$Y$2:$AB$34,2,0),"")</f>
        <v>Rebecca  Wheeler-Henry</v>
      </c>
      <c r="I3" s="221" t="str">
        <f t="shared" ref="I3" si="1">IFERROR(VLOOKUP($J3,$Y$2:$AB$34,3,0),"")</f>
        <v>Queens'</v>
      </c>
      <c r="J3" s="282">
        <v>325</v>
      </c>
      <c r="K3" s="283">
        <v>1.62</v>
      </c>
      <c r="L3" s="172" t="str">
        <f t="shared" ref="L3:L46" si="2">IF($K3=$D$44,"Equal",IF($K3&gt;=$D$44,IF($K3&gt;0,"NEW","" )," "))</f>
        <v xml:space="preserve"> </v>
      </c>
      <c r="M3" s="173" t="str">
        <f t="shared" ref="M3:M46" si="3">IF($K3&gt;=$D$45,IF($K3&gt;0,"YES","" )," ")</f>
        <v xml:space="preserve"> </v>
      </c>
      <c r="N3" s="174" t="str">
        <f t="shared" ref="N3:N46" si="4">IF($K3&gt;=$D$46,IF($K3&gt;0,"YES","" )," ")</f>
        <v xml:space="preserve"> </v>
      </c>
      <c r="O3" s="338">
        <f t="shared" ref="O3:O34" si="5">IF(K3&gt;0,RANK(K3,$K$3:$K$34,0),"No Jumper")</f>
        <v>1</v>
      </c>
      <c r="P3" s="152">
        <f>K3</f>
        <v>1.62</v>
      </c>
      <c r="Q3" s="85" t="str">
        <f t="shared" ref="Q3:R34" si="6">H3</f>
        <v>Rebecca  Wheeler-Henry</v>
      </c>
      <c r="R3" s="85" t="str">
        <f t="shared" si="6"/>
        <v>Queens'</v>
      </c>
      <c r="S3" s="58">
        <f>J3</f>
        <v>325</v>
      </c>
      <c r="T3" s="365"/>
      <c r="U3" s="456"/>
      <c r="V3" s="457"/>
      <c r="W3" s="458"/>
      <c r="X3" s="364"/>
      <c r="Y3" s="291">
        <v>325</v>
      </c>
      <c r="Z3" s="292" t="s">
        <v>104</v>
      </c>
      <c r="AA3" s="293" t="s">
        <v>105</v>
      </c>
    </row>
    <row r="4" spans="1:27" ht="9.9499999999999993" customHeight="1" x14ac:dyDescent="0.25">
      <c r="A4" s="364"/>
      <c r="B4" s="364"/>
      <c r="C4" s="368"/>
      <c r="D4" s="369"/>
      <c r="E4" s="490"/>
      <c r="F4" s="491"/>
      <c r="G4" s="491"/>
      <c r="H4" s="33" t="str">
        <f>IFERROR(VLOOKUP($J4,$Y$2:$AB$34,2,0),"")</f>
        <v/>
      </c>
      <c r="I4" s="20" t="str">
        <f>IFERROR(VLOOKUP($J4,$Y$2:$AB$34,3,0),"")</f>
        <v/>
      </c>
      <c r="J4" s="284"/>
      <c r="K4" s="285"/>
      <c r="L4" s="175" t="str">
        <f t="shared" si="2"/>
        <v xml:space="preserve"> </v>
      </c>
      <c r="M4" s="176" t="str">
        <f t="shared" si="3"/>
        <v xml:space="preserve"> </v>
      </c>
      <c r="N4" s="177" t="str">
        <f t="shared" si="4"/>
        <v xml:space="preserve"> </v>
      </c>
      <c r="O4" s="339" t="str">
        <f t="shared" si="5"/>
        <v>No Jumper</v>
      </c>
      <c r="P4" s="153">
        <f t="shared" ref="P4:P34" si="7">K4</f>
        <v>0</v>
      </c>
      <c r="Q4" s="84" t="str">
        <f t="shared" si="6"/>
        <v/>
      </c>
      <c r="R4" s="84" t="str">
        <f t="shared" si="6"/>
        <v/>
      </c>
      <c r="S4" s="63">
        <f t="shared" ref="S4:S34" si="8">J4</f>
        <v>0</v>
      </c>
      <c r="T4" s="365"/>
      <c r="U4" s="459" t="s">
        <v>20</v>
      </c>
      <c r="V4" s="460"/>
      <c r="W4" s="461"/>
      <c r="X4" s="364"/>
      <c r="Y4" s="291"/>
      <c r="Z4" s="292"/>
      <c r="AA4" s="293"/>
    </row>
    <row r="5" spans="1:27" ht="9.9499999999999993" customHeight="1" x14ac:dyDescent="0.25">
      <c r="A5" s="364"/>
      <c r="B5" s="364"/>
      <c r="C5" s="368"/>
      <c r="D5" s="369"/>
      <c r="E5" s="490"/>
      <c r="F5" s="491"/>
      <c r="G5" s="491"/>
      <c r="H5" s="33" t="str">
        <f t="shared" ref="H5:H34" si="9">IFERROR(VLOOKUP($J5,$Y$2:$AB$34,2,0),"")</f>
        <v/>
      </c>
      <c r="I5" s="20" t="str">
        <f t="shared" ref="I5:I34" si="10">IFERROR(VLOOKUP($J5,$Y$2:$AB$34,3,0),"")</f>
        <v/>
      </c>
      <c r="J5" s="284"/>
      <c r="K5" s="285"/>
      <c r="L5" s="175" t="str">
        <f t="shared" si="2"/>
        <v xml:space="preserve"> </v>
      </c>
      <c r="M5" s="176" t="str">
        <f t="shared" si="3"/>
        <v xml:space="preserve"> </v>
      </c>
      <c r="N5" s="177" t="str">
        <f t="shared" si="4"/>
        <v xml:space="preserve"> </v>
      </c>
      <c r="O5" s="339" t="str">
        <f t="shared" si="5"/>
        <v>No Jumper</v>
      </c>
      <c r="P5" s="153">
        <f t="shared" si="7"/>
        <v>0</v>
      </c>
      <c r="Q5" s="84" t="str">
        <f t="shared" si="6"/>
        <v/>
      </c>
      <c r="R5" s="84" t="str">
        <f t="shared" si="6"/>
        <v/>
      </c>
      <c r="S5" s="63">
        <f t="shared" si="8"/>
        <v>0</v>
      </c>
      <c r="T5" s="365"/>
      <c r="U5" s="462"/>
      <c r="V5" s="463"/>
      <c r="W5" s="464"/>
      <c r="X5" s="364"/>
      <c r="Y5" s="291"/>
      <c r="Z5" s="292"/>
      <c r="AA5" s="293"/>
    </row>
    <row r="6" spans="1:27" ht="9.9499999999999993" customHeight="1" x14ac:dyDescent="0.25">
      <c r="A6" s="364"/>
      <c r="B6" s="364"/>
      <c r="C6" s="368"/>
      <c r="D6" s="369"/>
      <c r="E6" s="490"/>
      <c r="F6" s="491"/>
      <c r="G6" s="491"/>
      <c r="H6" s="33" t="str">
        <f t="shared" si="9"/>
        <v/>
      </c>
      <c r="I6" s="20" t="str">
        <f t="shared" si="10"/>
        <v/>
      </c>
      <c r="J6" s="284"/>
      <c r="K6" s="285"/>
      <c r="L6" s="175" t="str">
        <f t="shared" si="2"/>
        <v xml:space="preserve"> </v>
      </c>
      <c r="M6" s="176" t="str">
        <f t="shared" si="3"/>
        <v xml:space="preserve"> </v>
      </c>
      <c r="N6" s="177" t="str">
        <f t="shared" si="4"/>
        <v xml:space="preserve"> </v>
      </c>
      <c r="O6" s="339" t="str">
        <f t="shared" si="5"/>
        <v>No Jumper</v>
      </c>
      <c r="P6" s="153">
        <f t="shared" si="7"/>
        <v>0</v>
      </c>
      <c r="Q6" s="84" t="str">
        <f t="shared" si="6"/>
        <v/>
      </c>
      <c r="R6" s="84" t="str">
        <f t="shared" si="6"/>
        <v/>
      </c>
      <c r="S6" s="63">
        <f t="shared" si="8"/>
        <v>0</v>
      </c>
      <c r="T6" s="365"/>
      <c r="U6" s="462"/>
      <c r="V6" s="463"/>
      <c r="W6" s="464"/>
      <c r="X6" s="364"/>
      <c r="Y6" s="291"/>
      <c r="Z6" s="292"/>
      <c r="AA6" s="293"/>
    </row>
    <row r="7" spans="1:27" ht="9.9499999999999993" customHeight="1" x14ac:dyDescent="0.25">
      <c r="A7" s="364"/>
      <c r="B7" s="364"/>
      <c r="C7" s="368"/>
      <c r="D7" s="369"/>
      <c r="E7" s="490"/>
      <c r="F7" s="491"/>
      <c r="G7" s="491"/>
      <c r="H7" s="33" t="str">
        <f t="shared" si="9"/>
        <v/>
      </c>
      <c r="I7" s="20" t="str">
        <f t="shared" si="10"/>
        <v/>
      </c>
      <c r="J7" s="284"/>
      <c r="K7" s="285"/>
      <c r="L7" s="175" t="str">
        <f t="shared" si="2"/>
        <v xml:space="preserve"> </v>
      </c>
      <c r="M7" s="176" t="str">
        <f t="shared" si="3"/>
        <v xml:space="preserve"> </v>
      </c>
      <c r="N7" s="177" t="str">
        <f t="shared" si="4"/>
        <v xml:space="preserve"> </v>
      </c>
      <c r="O7" s="339" t="str">
        <f t="shared" si="5"/>
        <v>No Jumper</v>
      </c>
      <c r="P7" s="153">
        <f t="shared" si="7"/>
        <v>0</v>
      </c>
      <c r="Q7" s="84" t="str">
        <f t="shared" si="6"/>
        <v/>
      </c>
      <c r="R7" s="84" t="str">
        <f t="shared" si="6"/>
        <v/>
      </c>
      <c r="S7" s="63">
        <f t="shared" si="8"/>
        <v>0</v>
      </c>
      <c r="T7" s="365"/>
      <c r="U7" s="459" t="s">
        <v>63</v>
      </c>
      <c r="V7" s="460"/>
      <c r="W7" s="461"/>
      <c r="X7" s="364"/>
      <c r="Y7" s="291"/>
      <c r="Z7" s="292"/>
      <c r="AA7" s="293"/>
    </row>
    <row r="8" spans="1:27" ht="9.9499999999999993" customHeight="1" x14ac:dyDescent="0.25">
      <c r="A8" s="364"/>
      <c r="B8" s="364"/>
      <c r="C8" s="368"/>
      <c r="D8" s="369"/>
      <c r="E8" s="490"/>
      <c r="F8" s="491"/>
      <c r="G8" s="491"/>
      <c r="H8" s="33" t="str">
        <f t="shared" si="9"/>
        <v/>
      </c>
      <c r="I8" s="20" t="str">
        <f t="shared" si="10"/>
        <v/>
      </c>
      <c r="J8" s="284"/>
      <c r="K8" s="285"/>
      <c r="L8" s="175" t="str">
        <f t="shared" si="2"/>
        <v xml:space="preserve"> </v>
      </c>
      <c r="M8" s="176" t="str">
        <f t="shared" si="3"/>
        <v xml:space="preserve"> </v>
      </c>
      <c r="N8" s="177" t="str">
        <f t="shared" si="4"/>
        <v xml:space="preserve"> </v>
      </c>
      <c r="O8" s="339" t="str">
        <f t="shared" si="5"/>
        <v>No Jumper</v>
      </c>
      <c r="P8" s="153">
        <f t="shared" si="7"/>
        <v>0</v>
      </c>
      <c r="Q8" s="84" t="str">
        <f t="shared" si="6"/>
        <v/>
      </c>
      <c r="R8" s="84" t="str">
        <f t="shared" si="6"/>
        <v/>
      </c>
      <c r="S8" s="63">
        <f t="shared" si="8"/>
        <v>0</v>
      </c>
      <c r="T8" s="365"/>
      <c r="U8" s="462"/>
      <c r="V8" s="463"/>
      <c r="W8" s="464"/>
      <c r="X8" s="364"/>
      <c r="Y8" s="291"/>
      <c r="Z8" s="292"/>
      <c r="AA8" s="293"/>
    </row>
    <row r="9" spans="1:27" ht="9.9499999999999993" customHeight="1" x14ac:dyDescent="0.25">
      <c r="A9" s="364"/>
      <c r="B9" s="364"/>
      <c r="C9" s="368"/>
      <c r="D9" s="369"/>
      <c r="E9" s="490"/>
      <c r="F9" s="491"/>
      <c r="G9" s="491"/>
      <c r="H9" s="34" t="str">
        <f t="shared" si="9"/>
        <v/>
      </c>
      <c r="I9" s="21" t="str">
        <f t="shared" si="10"/>
        <v/>
      </c>
      <c r="J9" s="284"/>
      <c r="K9" s="285"/>
      <c r="L9" s="175" t="str">
        <f t="shared" si="2"/>
        <v xml:space="preserve"> </v>
      </c>
      <c r="M9" s="176" t="str">
        <f t="shared" si="3"/>
        <v xml:space="preserve"> </v>
      </c>
      <c r="N9" s="177" t="str">
        <f t="shared" si="4"/>
        <v xml:space="preserve"> </v>
      </c>
      <c r="O9" s="339" t="str">
        <f t="shared" si="5"/>
        <v>No Jumper</v>
      </c>
      <c r="P9" s="153">
        <f t="shared" si="7"/>
        <v>0</v>
      </c>
      <c r="Q9" s="84" t="str">
        <f t="shared" si="6"/>
        <v/>
      </c>
      <c r="R9" s="84" t="str">
        <f t="shared" si="6"/>
        <v/>
      </c>
      <c r="S9" s="63">
        <f t="shared" si="8"/>
        <v>0</v>
      </c>
      <c r="T9" s="365"/>
      <c r="U9" s="462"/>
      <c r="V9" s="463"/>
      <c r="W9" s="464"/>
      <c r="X9" s="364"/>
      <c r="Y9" s="291"/>
      <c r="Z9" s="292"/>
      <c r="AA9" s="293"/>
    </row>
    <row r="10" spans="1:27" ht="9.9499999999999993" customHeight="1" x14ac:dyDescent="0.25">
      <c r="A10" s="364"/>
      <c r="B10" s="364"/>
      <c r="C10" s="368"/>
      <c r="D10" s="369"/>
      <c r="E10" s="490"/>
      <c r="F10" s="491"/>
      <c r="G10" s="491"/>
      <c r="H10" s="33" t="str">
        <f t="shared" si="9"/>
        <v/>
      </c>
      <c r="I10" s="20" t="str">
        <f t="shared" si="10"/>
        <v/>
      </c>
      <c r="J10" s="284"/>
      <c r="K10" s="285"/>
      <c r="L10" s="175" t="str">
        <f t="shared" si="2"/>
        <v xml:space="preserve"> </v>
      </c>
      <c r="M10" s="176" t="str">
        <f t="shared" si="3"/>
        <v xml:space="preserve"> </v>
      </c>
      <c r="N10" s="177" t="str">
        <f t="shared" si="4"/>
        <v xml:space="preserve"> </v>
      </c>
      <c r="O10" s="339" t="str">
        <f t="shared" si="5"/>
        <v>No Jumper</v>
      </c>
      <c r="P10" s="153">
        <f t="shared" si="7"/>
        <v>0</v>
      </c>
      <c r="Q10" s="84" t="str">
        <f t="shared" si="6"/>
        <v/>
      </c>
      <c r="R10" s="84" t="str">
        <f t="shared" si="6"/>
        <v/>
      </c>
      <c r="S10" s="63">
        <f t="shared" si="8"/>
        <v>0</v>
      </c>
      <c r="T10" s="365"/>
      <c r="U10" s="402" t="s">
        <v>64</v>
      </c>
      <c r="V10" s="403"/>
      <c r="W10" s="404"/>
      <c r="X10" s="364"/>
      <c r="Y10" s="291"/>
      <c r="Z10" s="292"/>
      <c r="AA10" s="293"/>
    </row>
    <row r="11" spans="1:27" ht="9.9499999999999993" customHeight="1" x14ac:dyDescent="0.25">
      <c r="A11" s="364"/>
      <c r="B11" s="364"/>
      <c r="C11" s="368"/>
      <c r="D11" s="369"/>
      <c r="E11" s="490"/>
      <c r="F11" s="491"/>
      <c r="G11" s="491"/>
      <c r="H11" s="33" t="str">
        <f t="shared" si="9"/>
        <v/>
      </c>
      <c r="I11" s="20" t="str">
        <f t="shared" si="10"/>
        <v/>
      </c>
      <c r="J11" s="284"/>
      <c r="K11" s="285"/>
      <c r="L11" s="175" t="str">
        <f t="shared" si="2"/>
        <v xml:space="preserve"> </v>
      </c>
      <c r="M11" s="176" t="str">
        <f t="shared" si="3"/>
        <v xml:space="preserve"> </v>
      </c>
      <c r="N11" s="177" t="str">
        <f t="shared" si="4"/>
        <v xml:space="preserve"> </v>
      </c>
      <c r="O11" s="339" t="str">
        <f t="shared" si="5"/>
        <v>No Jumper</v>
      </c>
      <c r="P11" s="153">
        <f t="shared" si="7"/>
        <v>0</v>
      </c>
      <c r="Q11" s="84" t="str">
        <f t="shared" si="6"/>
        <v/>
      </c>
      <c r="R11" s="84" t="str">
        <f t="shared" si="6"/>
        <v/>
      </c>
      <c r="S11" s="63">
        <f t="shared" si="8"/>
        <v>0</v>
      </c>
      <c r="T11" s="365"/>
      <c r="U11" s="396"/>
      <c r="V11" s="397"/>
      <c r="W11" s="398"/>
      <c r="X11" s="364"/>
      <c r="Y11" s="291"/>
      <c r="Z11" s="292"/>
      <c r="AA11" s="293"/>
    </row>
    <row r="12" spans="1:27" ht="9.9499999999999993" customHeight="1" x14ac:dyDescent="0.25">
      <c r="A12" s="364"/>
      <c r="B12" s="364"/>
      <c r="C12" s="368"/>
      <c r="D12" s="369"/>
      <c r="E12" s="490"/>
      <c r="F12" s="491"/>
      <c r="G12" s="491"/>
      <c r="H12" s="33" t="str">
        <f t="shared" si="9"/>
        <v/>
      </c>
      <c r="I12" s="20" t="str">
        <f t="shared" si="10"/>
        <v/>
      </c>
      <c r="J12" s="284"/>
      <c r="K12" s="285"/>
      <c r="L12" s="175" t="str">
        <f t="shared" si="2"/>
        <v xml:space="preserve"> </v>
      </c>
      <c r="M12" s="176" t="str">
        <f t="shared" si="3"/>
        <v xml:space="preserve"> </v>
      </c>
      <c r="N12" s="177" t="str">
        <f t="shared" si="4"/>
        <v xml:space="preserve"> </v>
      </c>
      <c r="O12" s="339" t="str">
        <f t="shared" si="5"/>
        <v>No Jumper</v>
      </c>
      <c r="P12" s="153">
        <f t="shared" si="7"/>
        <v>0</v>
      </c>
      <c r="Q12" s="84" t="str">
        <f t="shared" si="6"/>
        <v/>
      </c>
      <c r="R12" s="84" t="str">
        <f t="shared" si="6"/>
        <v/>
      </c>
      <c r="S12" s="63">
        <f t="shared" si="8"/>
        <v>0</v>
      </c>
      <c r="T12" s="365"/>
      <c r="U12" s="399"/>
      <c r="V12" s="400"/>
      <c r="W12" s="401"/>
      <c r="X12" s="364"/>
      <c r="Y12" s="291"/>
      <c r="Z12" s="292"/>
      <c r="AA12" s="293"/>
    </row>
    <row r="13" spans="1:27" ht="9.9499999999999993" customHeight="1" x14ac:dyDescent="0.25">
      <c r="A13" s="364"/>
      <c r="B13" s="364"/>
      <c r="C13" s="368"/>
      <c r="D13" s="369"/>
      <c r="E13" s="490"/>
      <c r="F13" s="491"/>
      <c r="G13" s="491"/>
      <c r="H13" s="33" t="str">
        <f t="shared" si="9"/>
        <v/>
      </c>
      <c r="I13" s="20" t="str">
        <f t="shared" si="10"/>
        <v/>
      </c>
      <c r="J13" s="284"/>
      <c r="K13" s="285"/>
      <c r="L13" s="175" t="str">
        <f t="shared" si="2"/>
        <v xml:space="preserve"> </v>
      </c>
      <c r="M13" s="176" t="str">
        <f t="shared" si="3"/>
        <v xml:space="preserve"> </v>
      </c>
      <c r="N13" s="177" t="str">
        <f t="shared" si="4"/>
        <v xml:space="preserve"> </v>
      </c>
      <c r="O13" s="339" t="str">
        <f t="shared" si="5"/>
        <v>No Jumper</v>
      </c>
      <c r="P13" s="153">
        <f t="shared" si="7"/>
        <v>0</v>
      </c>
      <c r="Q13" s="84" t="str">
        <f t="shared" si="6"/>
        <v/>
      </c>
      <c r="R13" s="84" t="str">
        <f t="shared" si="6"/>
        <v/>
      </c>
      <c r="S13" s="63">
        <f t="shared" si="8"/>
        <v>0</v>
      </c>
      <c r="T13" s="365"/>
      <c r="U13" s="402" t="s">
        <v>62</v>
      </c>
      <c r="V13" s="403"/>
      <c r="W13" s="404"/>
      <c r="X13" s="364"/>
      <c r="Y13" s="291"/>
      <c r="Z13" s="292"/>
      <c r="AA13" s="293"/>
    </row>
    <row r="14" spans="1:27" ht="9.9499999999999993" customHeight="1" x14ac:dyDescent="0.25">
      <c r="A14" s="364"/>
      <c r="B14" s="364"/>
      <c r="C14" s="368"/>
      <c r="D14" s="369"/>
      <c r="E14" s="490"/>
      <c r="F14" s="491"/>
      <c r="G14" s="491"/>
      <c r="H14" s="33" t="str">
        <f t="shared" si="9"/>
        <v/>
      </c>
      <c r="I14" s="20" t="str">
        <f t="shared" si="10"/>
        <v/>
      </c>
      <c r="J14" s="284"/>
      <c r="K14" s="285"/>
      <c r="L14" s="175" t="str">
        <f t="shared" si="2"/>
        <v xml:space="preserve"> </v>
      </c>
      <c r="M14" s="176" t="str">
        <f t="shared" si="3"/>
        <v xml:space="preserve"> </v>
      </c>
      <c r="N14" s="177" t="str">
        <f t="shared" si="4"/>
        <v xml:space="preserve"> </v>
      </c>
      <c r="O14" s="339" t="str">
        <f t="shared" si="5"/>
        <v>No Jumper</v>
      </c>
      <c r="P14" s="153">
        <f t="shared" si="7"/>
        <v>0</v>
      </c>
      <c r="Q14" s="84" t="str">
        <f t="shared" si="6"/>
        <v/>
      </c>
      <c r="R14" s="84" t="str">
        <f t="shared" si="6"/>
        <v/>
      </c>
      <c r="S14" s="63">
        <f t="shared" si="8"/>
        <v>0</v>
      </c>
      <c r="T14" s="365"/>
      <c r="U14" s="396"/>
      <c r="V14" s="397"/>
      <c r="W14" s="398"/>
      <c r="X14" s="364"/>
      <c r="Y14" s="291"/>
      <c r="Z14" s="292"/>
      <c r="AA14" s="293"/>
    </row>
    <row r="15" spans="1:27" ht="9.9499999999999993" customHeight="1" x14ac:dyDescent="0.25">
      <c r="A15" s="364"/>
      <c r="B15" s="364"/>
      <c r="C15" s="368"/>
      <c r="D15" s="369"/>
      <c r="E15" s="490"/>
      <c r="F15" s="491"/>
      <c r="G15" s="491"/>
      <c r="H15" s="33" t="str">
        <f t="shared" si="9"/>
        <v/>
      </c>
      <c r="I15" s="20" t="str">
        <f t="shared" si="10"/>
        <v/>
      </c>
      <c r="J15" s="284"/>
      <c r="K15" s="285"/>
      <c r="L15" s="175" t="str">
        <f t="shared" si="2"/>
        <v xml:space="preserve"> </v>
      </c>
      <c r="M15" s="176" t="str">
        <f t="shared" si="3"/>
        <v xml:space="preserve"> </v>
      </c>
      <c r="N15" s="177" t="str">
        <f t="shared" si="4"/>
        <v xml:space="preserve"> </v>
      </c>
      <c r="O15" s="339" t="str">
        <f t="shared" si="5"/>
        <v>No Jumper</v>
      </c>
      <c r="P15" s="153">
        <f t="shared" si="7"/>
        <v>0</v>
      </c>
      <c r="Q15" s="84" t="str">
        <f t="shared" si="6"/>
        <v/>
      </c>
      <c r="R15" s="84" t="str">
        <f t="shared" si="6"/>
        <v/>
      </c>
      <c r="S15" s="63">
        <f t="shared" si="8"/>
        <v>0</v>
      </c>
      <c r="T15" s="365"/>
      <c r="U15" s="399"/>
      <c r="V15" s="400"/>
      <c r="W15" s="401"/>
      <c r="X15" s="364"/>
      <c r="Y15" s="291"/>
      <c r="Z15" s="292"/>
      <c r="AA15" s="293"/>
    </row>
    <row r="16" spans="1:27" ht="9.9499999999999993" customHeight="1" x14ac:dyDescent="0.25">
      <c r="A16" s="364"/>
      <c r="B16" s="364"/>
      <c r="C16" s="368"/>
      <c r="D16" s="369"/>
      <c r="E16" s="490"/>
      <c r="F16" s="491"/>
      <c r="G16" s="491"/>
      <c r="H16" s="35" t="str">
        <f t="shared" si="9"/>
        <v/>
      </c>
      <c r="I16" s="222" t="str">
        <f t="shared" si="10"/>
        <v/>
      </c>
      <c r="J16" s="284"/>
      <c r="K16" s="285"/>
      <c r="L16" s="175" t="str">
        <f t="shared" si="2"/>
        <v xml:space="preserve"> </v>
      </c>
      <c r="M16" s="176" t="str">
        <f t="shared" si="3"/>
        <v xml:space="preserve"> </v>
      </c>
      <c r="N16" s="177" t="str">
        <f t="shared" si="4"/>
        <v xml:space="preserve"> </v>
      </c>
      <c r="O16" s="339" t="str">
        <f t="shared" si="5"/>
        <v>No Jumper</v>
      </c>
      <c r="P16" s="153">
        <f t="shared" si="7"/>
        <v>0</v>
      </c>
      <c r="Q16" s="84" t="str">
        <f t="shared" si="6"/>
        <v/>
      </c>
      <c r="R16" s="84" t="str">
        <f t="shared" si="6"/>
        <v/>
      </c>
      <c r="S16" s="63">
        <f t="shared" si="8"/>
        <v>0</v>
      </c>
      <c r="T16" s="365"/>
      <c r="U16" s="402"/>
      <c r="V16" s="403"/>
      <c r="W16" s="404"/>
      <c r="X16" s="364"/>
      <c r="Y16" s="291"/>
      <c r="Z16" s="292"/>
      <c r="AA16" s="293"/>
    </row>
    <row r="17" spans="1:27" ht="9.9499999999999993" customHeight="1" x14ac:dyDescent="0.25">
      <c r="A17" s="364"/>
      <c r="B17" s="364"/>
      <c r="C17" s="368"/>
      <c r="D17" s="369"/>
      <c r="E17" s="490"/>
      <c r="F17" s="491"/>
      <c r="G17" s="491"/>
      <c r="H17" s="7" t="str">
        <f t="shared" si="9"/>
        <v/>
      </c>
      <c r="I17" s="10" t="str">
        <f t="shared" si="10"/>
        <v/>
      </c>
      <c r="J17" s="286"/>
      <c r="K17" s="285"/>
      <c r="L17" s="175" t="str">
        <f t="shared" si="2"/>
        <v xml:space="preserve"> </v>
      </c>
      <c r="M17" s="176" t="str">
        <f t="shared" si="3"/>
        <v xml:space="preserve"> </v>
      </c>
      <c r="N17" s="177" t="str">
        <f t="shared" si="4"/>
        <v xml:space="preserve"> </v>
      </c>
      <c r="O17" s="339" t="str">
        <f t="shared" si="5"/>
        <v>No Jumper</v>
      </c>
      <c r="P17" s="153">
        <f t="shared" si="7"/>
        <v>0</v>
      </c>
      <c r="Q17" s="84" t="str">
        <f t="shared" si="6"/>
        <v/>
      </c>
      <c r="R17" s="84" t="str">
        <f t="shared" si="6"/>
        <v/>
      </c>
      <c r="S17" s="63">
        <f t="shared" si="8"/>
        <v>0</v>
      </c>
      <c r="T17" s="365"/>
      <c r="U17" s="396"/>
      <c r="V17" s="397"/>
      <c r="W17" s="398"/>
      <c r="X17" s="364"/>
      <c r="Y17" s="291"/>
      <c r="Z17" s="292"/>
      <c r="AA17" s="293"/>
    </row>
    <row r="18" spans="1:27" ht="9.9499999999999993" customHeight="1" x14ac:dyDescent="0.25">
      <c r="A18" s="364"/>
      <c r="B18" s="364"/>
      <c r="C18" s="368"/>
      <c r="D18" s="369"/>
      <c r="E18" s="490"/>
      <c r="F18" s="491"/>
      <c r="G18" s="491"/>
      <c r="H18" s="7" t="str">
        <f t="shared" si="9"/>
        <v/>
      </c>
      <c r="I18" s="10" t="str">
        <f t="shared" si="10"/>
        <v/>
      </c>
      <c r="J18" s="286"/>
      <c r="K18" s="285"/>
      <c r="L18" s="175" t="str">
        <f t="shared" si="2"/>
        <v xml:space="preserve"> </v>
      </c>
      <c r="M18" s="176" t="str">
        <f t="shared" si="3"/>
        <v xml:space="preserve"> </v>
      </c>
      <c r="N18" s="177" t="str">
        <f t="shared" si="4"/>
        <v xml:space="preserve"> </v>
      </c>
      <c r="O18" s="339" t="str">
        <f t="shared" si="5"/>
        <v>No Jumper</v>
      </c>
      <c r="P18" s="153">
        <f t="shared" si="7"/>
        <v>0</v>
      </c>
      <c r="Q18" s="84" t="str">
        <f t="shared" si="6"/>
        <v/>
      </c>
      <c r="R18" s="84" t="str">
        <f t="shared" si="6"/>
        <v/>
      </c>
      <c r="S18" s="63">
        <f t="shared" si="8"/>
        <v>0</v>
      </c>
      <c r="T18" s="365"/>
      <c r="U18" s="399"/>
      <c r="V18" s="400"/>
      <c r="W18" s="401"/>
      <c r="X18" s="364"/>
      <c r="Y18" s="291"/>
      <c r="Z18" s="292"/>
      <c r="AA18" s="293"/>
    </row>
    <row r="19" spans="1:27" ht="9.9499999999999993" customHeight="1" x14ac:dyDescent="0.25">
      <c r="A19" s="364"/>
      <c r="B19" s="364"/>
      <c r="C19" s="368"/>
      <c r="D19" s="369"/>
      <c r="E19" s="490"/>
      <c r="F19" s="491"/>
      <c r="G19" s="491"/>
      <c r="H19" s="34" t="str">
        <f t="shared" si="9"/>
        <v/>
      </c>
      <c r="I19" s="21" t="str">
        <f t="shared" si="10"/>
        <v/>
      </c>
      <c r="J19" s="284"/>
      <c r="K19" s="285"/>
      <c r="L19" s="175" t="str">
        <f t="shared" si="2"/>
        <v xml:space="preserve"> </v>
      </c>
      <c r="M19" s="176" t="str">
        <f t="shared" si="3"/>
        <v xml:space="preserve"> </v>
      </c>
      <c r="N19" s="177" t="str">
        <f t="shared" si="4"/>
        <v xml:space="preserve"> </v>
      </c>
      <c r="O19" s="339" t="str">
        <f t="shared" si="5"/>
        <v>No Jumper</v>
      </c>
      <c r="P19" s="153">
        <f t="shared" si="7"/>
        <v>0</v>
      </c>
      <c r="Q19" s="84" t="str">
        <f t="shared" si="6"/>
        <v/>
      </c>
      <c r="R19" s="84" t="str">
        <f t="shared" si="6"/>
        <v/>
      </c>
      <c r="S19" s="63">
        <f t="shared" si="8"/>
        <v>0</v>
      </c>
      <c r="T19" s="365"/>
      <c r="U19" s="402"/>
      <c r="V19" s="403"/>
      <c r="W19" s="404"/>
      <c r="X19" s="364"/>
      <c r="Y19" s="291"/>
      <c r="Z19" s="292"/>
      <c r="AA19" s="293"/>
    </row>
    <row r="20" spans="1:27" ht="9.9499999999999993" customHeight="1" x14ac:dyDescent="0.25">
      <c r="A20" s="364"/>
      <c r="B20" s="364"/>
      <c r="C20" s="368"/>
      <c r="D20" s="369"/>
      <c r="E20" s="490"/>
      <c r="F20" s="491"/>
      <c r="G20" s="491"/>
      <c r="H20" s="33" t="str">
        <f t="shared" si="9"/>
        <v/>
      </c>
      <c r="I20" s="20" t="str">
        <f t="shared" si="10"/>
        <v/>
      </c>
      <c r="J20" s="284"/>
      <c r="K20" s="285"/>
      <c r="L20" s="175" t="str">
        <f t="shared" si="2"/>
        <v xml:space="preserve"> </v>
      </c>
      <c r="M20" s="176" t="str">
        <f t="shared" si="3"/>
        <v xml:space="preserve"> </v>
      </c>
      <c r="N20" s="177" t="str">
        <f t="shared" si="4"/>
        <v xml:space="preserve"> </v>
      </c>
      <c r="O20" s="339" t="str">
        <f t="shared" si="5"/>
        <v>No Jumper</v>
      </c>
      <c r="P20" s="153">
        <f t="shared" si="7"/>
        <v>0</v>
      </c>
      <c r="Q20" s="84" t="str">
        <f t="shared" si="6"/>
        <v/>
      </c>
      <c r="R20" s="84" t="str">
        <f t="shared" si="6"/>
        <v/>
      </c>
      <c r="S20" s="63">
        <f t="shared" si="8"/>
        <v>0</v>
      </c>
      <c r="T20" s="365"/>
      <c r="U20" s="396"/>
      <c r="V20" s="397"/>
      <c r="W20" s="398"/>
      <c r="X20" s="364"/>
      <c r="Y20" s="291"/>
      <c r="Z20" s="292"/>
      <c r="AA20" s="293"/>
    </row>
    <row r="21" spans="1:27" ht="9.9499999999999993" customHeight="1" x14ac:dyDescent="0.25">
      <c r="A21" s="364"/>
      <c r="B21" s="364"/>
      <c r="C21" s="368"/>
      <c r="D21" s="369"/>
      <c r="E21" s="490"/>
      <c r="F21" s="491"/>
      <c r="G21" s="491"/>
      <c r="H21" s="34" t="str">
        <f t="shared" si="9"/>
        <v/>
      </c>
      <c r="I21" s="21" t="str">
        <f t="shared" si="10"/>
        <v/>
      </c>
      <c r="J21" s="284"/>
      <c r="K21" s="285"/>
      <c r="L21" s="175" t="str">
        <f t="shared" si="2"/>
        <v xml:space="preserve"> </v>
      </c>
      <c r="M21" s="176" t="str">
        <f t="shared" si="3"/>
        <v xml:space="preserve"> </v>
      </c>
      <c r="N21" s="177" t="str">
        <f t="shared" si="4"/>
        <v xml:space="preserve"> </v>
      </c>
      <c r="O21" s="339" t="str">
        <f t="shared" si="5"/>
        <v>No Jumper</v>
      </c>
      <c r="P21" s="153">
        <f t="shared" si="7"/>
        <v>0</v>
      </c>
      <c r="Q21" s="84" t="str">
        <f t="shared" si="6"/>
        <v/>
      </c>
      <c r="R21" s="84" t="str">
        <f t="shared" si="6"/>
        <v/>
      </c>
      <c r="S21" s="63">
        <f t="shared" si="8"/>
        <v>0</v>
      </c>
      <c r="T21" s="365"/>
      <c r="U21" s="399"/>
      <c r="V21" s="400"/>
      <c r="W21" s="401"/>
      <c r="X21" s="364"/>
      <c r="Y21" s="291"/>
      <c r="Z21" s="292"/>
      <c r="AA21" s="293"/>
    </row>
    <row r="22" spans="1:27" ht="9.9499999999999993" customHeight="1" x14ac:dyDescent="0.25">
      <c r="A22" s="364"/>
      <c r="B22" s="364"/>
      <c r="C22" s="368"/>
      <c r="D22" s="369"/>
      <c r="E22" s="490"/>
      <c r="F22" s="491"/>
      <c r="G22" s="491"/>
      <c r="H22" s="34" t="str">
        <f t="shared" si="9"/>
        <v/>
      </c>
      <c r="I22" s="21" t="str">
        <f t="shared" si="10"/>
        <v/>
      </c>
      <c r="J22" s="284"/>
      <c r="K22" s="285"/>
      <c r="L22" s="175" t="str">
        <f t="shared" si="2"/>
        <v xml:space="preserve"> </v>
      </c>
      <c r="M22" s="176" t="str">
        <f t="shared" si="3"/>
        <v xml:space="preserve"> </v>
      </c>
      <c r="N22" s="177" t="str">
        <f t="shared" si="4"/>
        <v xml:space="preserve"> </v>
      </c>
      <c r="O22" s="339" t="str">
        <f t="shared" si="5"/>
        <v>No Jumper</v>
      </c>
      <c r="P22" s="153">
        <f t="shared" si="7"/>
        <v>0</v>
      </c>
      <c r="Q22" s="84" t="str">
        <f t="shared" si="6"/>
        <v/>
      </c>
      <c r="R22" s="84" t="str">
        <f t="shared" si="6"/>
        <v/>
      </c>
      <c r="S22" s="63">
        <f t="shared" si="8"/>
        <v>0</v>
      </c>
      <c r="T22" s="365"/>
      <c r="U22" s="405"/>
      <c r="V22" s="406"/>
      <c r="W22" s="407"/>
      <c r="X22" s="364"/>
      <c r="Y22" s="291"/>
      <c r="Z22" s="292"/>
      <c r="AA22" s="293"/>
    </row>
    <row r="23" spans="1:27" ht="9.9499999999999993" customHeight="1" x14ac:dyDescent="0.25">
      <c r="A23" s="364"/>
      <c r="B23" s="364"/>
      <c r="C23" s="368"/>
      <c r="D23" s="369"/>
      <c r="E23" s="490"/>
      <c r="F23" s="491"/>
      <c r="G23" s="491"/>
      <c r="H23" s="33" t="str">
        <f t="shared" si="9"/>
        <v/>
      </c>
      <c r="I23" s="20" t="str">
        <f t="shared" si="10"/>
        <v/>
      </c>
      <c r="J23" s="284"/>
      <c r="K23" s="285"/>
      <c r="L23" s="175" t="str">
        <f t="shared" si="2"/>
        <v xml:space="preserve"> </v>
      </c>
      <c r="M23" s="176" t="str">
        <f t="shared" si="3"/>
        <v xml:space="preserve"> </v>
      </c>
      <c r="N23" s="177" t="str">
        <f t="shared" si="4"/>
        <v xml:space="preserve"> </v>
      </c>
      <c r="O23" s="339" t="str">
        <f t="shared" si="5"/>
        <v>No Jumper</v>
      </c>
      <c r="P23" s="153">
        <f t="shared" si="7"/>
        <v>0</v>
      </c>
      <c r="Q23" s="84" t="str">
        <f t="shared" si="6"/>
        <v/>
      </c>
      <c r="R23" s="84" t="str">
        <f t="shared" si="6"/>
        <v/>
      </c>
      <c r="S23" s="63">
        <f t="shared" si="8"/>
        <v>0</v>
      </c>
      <c r="T23" s="365"/>
      <c r="U23" s="408"/>
      <c r="V23" s="409"/>
      <c r="W23" s="410"/>
      <c r="X23" s="364"/>
      <c r="Y23" s="291"/>
      <c r="Z23" s="292"/>
      <c r="AA23" s="293"/>
    </row>
    <row r="24" spans="1:27" ht="9.9499999999999993" customHeight="1" x14ac:dyDescent="0.25">
      <c r="A24" s="364"/>
      <c r="B24" s="364"/>
      <c r="C24" s="368"/>
      <c r="D24" s="369"/>
      <c r="E24" s="490"/>
      <c r="F24" s="491"/>
      <c r="G24" s="491"/>
      <c r="H24" s="33" t="str">
        <f t="shared" si="9"/>
        <v/>
      </c>
      <c r="I24" s="20" t="str">
        <f t="shared" si="10"/>
        <v/>
      </c>
      <c r="J24" s="284"/>
      <c r="K24" s="285"/>
      <c r="L24" s="175" t="str">
        <f t="shared" si="2"/>
        <v xml:space="preserve"> </v>
      </c>
      <c r="M24" s="176" t="str">
        <f t="shared" si="3"/>
        <v xml:space="preserve"> </v>
      </c>
      <c r="N24" s="177" t="str">
        <f t="shared" si="4"/>
        <v xml:space="preserve"> </v>
      </c>
      <c r="O24" s="339" t="str">
        <f t="shared" si="5"/>
        <v>No Jumper</v>
      </c>
      <c r="P24" s="153">
        <f t="shared" si="7"/>
        <v>0</v>
      </c>
      <c r="Q24" s="84" t="str">
        <f t="shared" si="6"/>
        <v/>
      </c>
      <c r="R24" s="84" t="str">
        <f t="shared" si="6"/>
        <v/>
      </c>
      <c r="S24" s="63">
        <f t="shared" si="8"/>
        <v>0</v>
      </c>
      <c r="T24" s="365"/>
      <c r="U24" s="411"/>
      <c r="V24" s="412"/>
      <c r="W24" s="413"/>
      <c r="X24" s="364"/>
      <c r="Y24" s="291"/>
      <c r="Z24" s="292"/>
      <c r="AA24" s="293"/>
    </row>
    <row r="25" spans="1:27" ht="9.9499999999999993" customHeight="1" x14ac:dyDescent="0.25">
      <c r="A25" s="364"/>
      <c r="B25" s="364"/>
      <c r="C25" s="368"/>
      <c r="D25" s="369"/>
      <c r="E25" s="490"/>
      <c r="F25" s="491"/>
      <c r="G25" s="491"/>
      <c r="H25" s="7" t="str">
        <f t="shared" si="9"/>
        <v/>
      </c>
      <c r="I25" s="10" t="str">
        <f t="shared" si="10"/>
        <v/>
      </c>
      <c r="J25" s="286"/>
      <c r="K25" s="285"/>
      <c r="L25" s="175" t="str">
        <f t="shared" si="2"/>
        <v xml:space="preserve"> </v>
      </c>
      <c r="M25" s="176" t="str">
        <f t="shared" si="3"/>
        <v xml:space="preserve"> </v>
      </c>
      <c r="N25" s="177" t="str">
        <f t="shared" si="4"/>
        <v xml:space="preserve"> </v>
      </c>
      <c r="O25" s="339" t="str">
        <f t="shared" si="5"/>
        <v>No Jumper</v>
      </c>
      <c r="P25" s="153">
        <f t="shared" si="7"/>
        <v>0</v>
      </c>
      <c r="Q25" s="84" t="str">
        <f t="shared" si="6"/>
        <v/>
      </c>
      <c r="R25" s="84" t="str">
        <f t="shared" si="6"/>
        <v/>
      </c>
      <c r="S25" s="63">
        <f t="shared" si="8"/>
        <v>0</v>
      </c>
      <c r="T25" s="365"/>
      <c r="U25" s="482"/>
      <c r="V25" s="483"/>
      <c r="W25" s="484"/>
      <c r="X25" s="364"/>
      <c r="Y25" s="291"/>
      <c r="Z25" s="292"/>
      <c r="AA25" s="293"/>
    </row>
    <row r="26" spans="1:27" ht="9.9499999999999993" customHeight="1" x14ac:dyDescent="0.25">
      <c r="A26" s="364"/>
      <c r="B26" s="364"/>
      <c r="C26" s="368"/>
      <c r="D26" s="369"/>
      <c r="E26" s="490"/>
      <c r="F26" s="491"/>
      <c r="G26" s="491"/>
      <c r="H26" s="7" t="str">
        <f t="shared" si="9"/>
        <v/>
      </c>
      <c r="I26" s="10" t="str">
        <f t="shared" si="10"/>
        <v/>
      </c>
      <c r="J26" s="286"/>
      <c r="K26" s="285"/>
      <c r="L26" s="175" t="str">
        <f t="shared" si="2"/>
        <v xml:space="preserve"> </v>
      </c>
      <c r="M26" s="176" t="str">
        <f t="shared" si="3"/>
        <v xml:space="preserve"> </v>
      </c>
      <c r="N26" s="177" t="str">
        <f t="shared" si="4"/>
        <v xml:space="preserve"> </v>
      </c>
      <c r="O26" s="339" t="str">
        <f t="shared" si="5"/>
        <v>No Jumper</v>
      </c>
      <c r="P26" s="153">
        <f t="shared" si="7"/>
        <v>0</v>
      </c>
      <c r="Q26" s="84" t="str">
        <f t="shared" si="6"/>
        <v/>
      </c>
      <c r="R26" s="84" t="str">
        <f t="shared" si="6"/>
        <v/>
      </c>
      <c r="S26" s="63">
        <f t="shared" si="8"/>
        <v>0</v>
      </c>
      <c r="T26" s="365"/>
      <c r="U26" s="482"/>
      <c r="V26" s="483"/>
      <c r="W26" s="484"/>
      <c r="X26" s="364"/>
      <c r="Y26" s="291"/>
      <c r="Z26" s="292"/>
      <c r="AA26" s="293"/>
    </row>
    <row r="27" spans="1:27" ht="9.9499999999999993" customHeight="1" x14ac:dyDescent="0.25">
      <c r="A27" s="364"/>
      <c r="B27" s="364"/>
      <c r="C27" s="368"/>
      <c r="D27" s="369"/>
      <c r="E27" s="490"/>
      <c r="F27" s="491"/>
      <c r="G27" s="491"/>
      <c r="H27" s="33" t="str">
        <f t="shared" si="9"/>
        <v/>
      </c>
      <c r="I27" s="20" t="str">
        <f t="shared" si="10"/>
        <v/>
      </c>
      <c r="J27" s="284"/>
      <c r="K27" s="285"/>
      <c r="L27" s="175" t="str">
        <f t="shared" si="2"/>
        <v xml:space="preserve"> </v>
      </c>
      <c r="M27" s="176" t="str">
        <f t="shared" si="3"/>
        <v xml:space="preserve"> </v>
      </c>
      <c r="N27" s="177" t="str">
        <f t="shared" si="4"/>
        <v xml:space="preserve"> </v>
      </c>
      <c r="O27" s="339" t="str">
        <f t="shared" si="5"/>
        <v>No Jumper</v>
      </c>
      <c r="P27" s="153">
        <f t="shared" si="7"/>
        <v>0</v>
      </c>
      <c r="Q27" s="84" t="str">
        <f t="shared" si="6"/>
        <v/>
      </c>
      <c r="R27" s="84" t="str">
        <f t="shared" si="6"/>
        <v/>
      </c>
      <c r="S27" s="63">
        <f t="shared" si="8"/>
        <v>0</v>
      </c>
      <c r="T27" s="365"/>
      <c r="U27" s="482"/>
      <c r="V27" s="483"/>
      <c r="W27" s="484"/>
      <c r="X27" s="364"/>
      <c r="Y27" s="291"/>
      <c r="Z27" s="292"/>
      <c r="AA27" s="293"/>
    </row>
    <row r="28" spans="1:27" ht="9.9499999999999993" customHeight="1" x14ac:dyDescent="0.25">
      <c r="A28" s="364"/>
      <c r="B28" s="364"/>
      <c r="C28" s="368"/>
      <c r="D28" s="369"/>
      <c r="E28" s="490"/>
      <c r="F28" s="491"/>
      <c r="G28" s="491"/>
      <c r="H28" s="33" t="str">
        <f t="shared" si="9"/>
        <v/>
      </c>
      <c r="I28" s="20" t="str">
        <f t="shared" si="10"/>
        <v/>
      </c>
      <c r="J28" s="284"/>
      <c r="K28" s="285"/>
      <c r="L28" s="175" t="str">
        <f t="shared" si="2"/>
        <v xml:space="preserve"> </v>
      </c>
      <c r="M28" s="176" t="str">
        <f t="shared" si="3"/>
        <v xml:space="preserve"> </v>
      </c>
      <c r="N28" s="177" t="str">
        <f t="shared" si="4"/>
        <v xml:space="preserve"> </v>
      </c>
      <c r="O28" s="339" t="str">
        <f t="shared" si="5"/>
        <v>No Jumper</v>
      </c>
      <c r="P28" s="153">
        <f t="shared" si="7"/>
        <v>0</v>
      </c>
      <c r="Q28" s="84" t="str">
        <f t="shared" si="6"/>
        <v/>
      </c>
      <c r="R28" s="84" t="str">
        <f t="shared" si="6"/>
        <v/>
      </c>
      <c r="S28" s="63">
        <f t="shared" si="8"/>
        <v>0</v>
      </c>
      <c r="T28" s="365"/>
      <c r="U28" s="482"/>
      <c r="V28" s="483"/>
      <c r="W28" s="484"/>
      <c r="X28" s="364"/>
      <c r="Y28" s="291"/>
      <c r="Z28" s="292"/>
      <c r="AA28" s="293"/>
    </row>
    <row r="29" spans="1:27" ht="9.9499999999999993" customHeight="1" x14ac:dyDescent="0.25">
      <c r="A29" s="364"/>
      <c r="B29" s="364"/>
      <c r="C29" s="368"/>
      <c r="D29" s="369"/>
      <c r="E29" s="490"/>
      <c r="F29" s="491"/>
      <c r="G29" s="491"/>
      <c r="H29" s="34" t="str">
        <f t="shared" si="9"/>
        <v/>
      </c>
      <c r="I29" s="21" t="str">
        <f t="shared" si="10"/>
        <v/>
      </c>
      <c r="J29" s="284"/>
      <c r="K29" s="285"/>
      <c r="L29" s="175" t="str">
        <f t="shared" si="2"/>
        <v xml:space="preserve"> </v>
      </c>
      <c r="M29" s="176" t="str">
        <f t="shared" si="3"/>
        <v xml:space="preserve"> </v>
      </c>
      <c r="N29" s="177" t="str">
        <f t="shared" si="4"/>
        <v xml:space="preserve"> </v>
      </c>
      <c r="O29" s="339" t="str">
        <f t="shared" si="5"/>
        <v>No Jumper</v>
      </c>
      <c r="P29" s="153">
        <f t="shared" si="7"/>
        <v>0</v>
      </c>
      <c r="Q29" s="84" t="str">
        <f t="shared" si="6"/>
        <v/>
      </c>
      <c r="R29" s="84" t="str">
        <f t="shared" si="6"/>
        <v/>
      </c>
      <c r="S29" s="63">
        <f t="shared" si="8"/>
        <v>0</v>
      </c>
      <c r="T29" s="365"/>
      <c r="U29" s="482"/>
      <c r="V29" s="483"/>
      <c r="W29" s="484"/>
      <c r="X29" s="364"/>
      <c r="Y29" s="291"/>
      <c r="Z29" s="292"/>
      <c r="AA29" s="293"/>
    </row>
    <row r="30" spans="1:27" ht="9.9499999999999993" customHeight="1" thickBot="1" x14ac:dyDescent="0.3">
      <c r="A30" s="364"/>
      <c r="B30" s="364"/>
      <c r="C30" s="368"/>
      <c r="D30" s="369"/>
      <c r="E30" s="490"/>
      <c r="F30" s="491"/>
      <c r="G30" s="491"/>
      <c r="H30" s="33" t="str">
        <f t="shared" si="9"/>
        <v/>
      </c>
      <c r="I30" s="20" t="str">
        <f t="shared" si="10"/>
        <v/>
      </c>
      <c r="J30" s="284"/>
      <c r="K30" s="285"/>
      <c r="L30" s="175" t="str">
        <f t="shared" si="2"/>
        <v xml:space="preserve"> </v>
      </c>
      <c r="M30" s="176" t="str">
        <f t="shared" si="3"/>
        <v xml:space="preserve"> </v>
      </c>
      <c r="N30" s="177" t="str">
        <f t="shared" si="4"/>
        <v xml:space="preserve"> </v>
      </c>
      <c r="O30" s="339" t="str">
        <f t="shared" si="5"/>
        <v>No Jumper</v>
      </c>
      <c r="P30" s="153">
        <f t="shared" si="7"/>
        <v>0</v>
      </c>
      <c r="Q30" s="84" t="str">
        <f t="shared" si="6"/>
        <v/>
      </c>
      <c r="R30" s="84" t="str">
        <f t="shared" si="6"/>
        <v/>
      </c>
      <c r="S30" s="63">
        <f t="shared" si="8"/>
        <v>0</v>
      </c>
      <c r="T30" s="365"/>
      <c r="U30" s="485"/>
      <c r="V30" s="486"/>
      <c r="W30" s="487"/>
      <c r="X30" s="364"/>
      <c r="Y30" s="291"/>
      <c r="Z30" s="292"/>
      <c r="AA30" s="293"/>
    </row>
    <row r="31" spans="1:27" ht="9.9499999999999993" customHeight="1" x14ac:dyDescent="0.25">
      <c r="A31" s="364"/>
      <c r="B31" s="364"/>
      <c r="C31" s="368"/>
      <c r="D31" s="369"/>
      <c r="E31" s="490"/>
      <c r="F31" s="491"/>
      <c r="G31" s="491"/>
      <c r="H31" s="33" t="str">
        <f t="shared" si="9"/>
        <v/>
      </c>
      <c r="I31" s="20" t="str">
        <f t="shared" si="10"/>
        <v/>
      </c>
      <c r="J31" s="284"/>
      <c r="K31" s="285"/>
      <c r="L31" s="175" t="str">
        <f t="shared" si="2"/>
        <v xml:space="preserve"> </v>
      </c>
      <c r="M31" s="176" t="str">
        <f t="shared" si="3"/>
        <v xml:space="preserve"> </v>
      </c>
      <c r="N31" s="177" t="str">
        <f t="shared" si="4"/>
        <v xml:space="preserve"> </v>
      </c>
      <c r="O31" s="339" t="str">
        <f t="shared" si="5"/>
        <v>No Jumper</v>
      </c>
      <c r="P31" s="153">
        <f t="shared" si="7"/>
        <v>0</v>
      </c>
      <c r="Q31" s="84" t="str">
        <f t="shared" si="6"/>
        <v/>
      </c>
      <c r="R31" s="84" t="str">
        <f t="shared" si="6"/>
        <v/>
      </c>
      <c r="S31" s="63">
        <f t="shared" si="8"/>
        <v>0</v>
      </c>
      <c r="T31" s="365"/>
      <c r="U31" s="495"/>
      <c r="V31" s="495"/>
      <c r="W31" s="495"/>
      <c r="X31" s="364"/>
      <c r="Y31" s="291"/>
      <c r="Z31" s="292"/>
      <c r="AA31" s="293"/>
    </row>
    <row r="32" spans="1:27" ht="9.9499999999999993" customHeight="1" x14ac:dyDescent="0.25">
      <c r="A32" s="364"/>
      <c r="B32" s="364"/>
      <c r="C32" s="368"/>
      <c r="D32" s="369"/>
      <c r="E32" s="490"/>
      <c r="F32" s="491"/>
      <c r="G32" s="491"/>
      <c r="H32" s="33" t="str">
        <f t="shared" si="9"/>
        <v/>
      </c>
      <c r="I32" s="20" t="str">
        <f t="shared" si="10"/>
        <v/>
      </c>
      <c r="J32" s="284"/>
      <c r="K32" s="285"/>
      <c r="L32" s="175" t="str">
        <f t="shared" si="2"/>
        <v xml:space="preserve"> </v>
      </c>
      <c r="M32" s="176" t="str">
        <f t="shared" si="3"/>
        <v xml:space="preserve"> </v>
      </c>
      <c r="N32" s="177" t="str">
        <f t="shared" si="4"/>
        <v xml:space="preserve"> </v>
      </c>
      <c r="O32" s="339" t="str">
        <f t="shared" si="5"/>
        <v>No Jumper</v>
      </c>
      <c r="P32" s="153">
        <f t="shared" si="7"/>
        <v>0</v>
      </c>
      <c r="Q32" s="84" t="str">
        <f t="shared" si="6"/>
        <v/>
      </c>
      <c r="R32" s="84" t="str">
        <f t="shared" si="6"/>
        <v/>
      </c>
      <c r="S32" s="63">
        <f t="shared" si="8"/>
        <v>0</v>
      </c>
      <c r="T32" s="365"/>
      <c r="U32" s="497"/>
      <c r="V32" s="497"/>
      <c r="W32" s="497"/>
      <c r="X32" s="364"/>
      <c r="Y32" s="291"/>
      <c r="Z32" s="292"/>
      <c r="AA32" s="293"/>
    </row>
    <row r="33" spans="1:28" ht="9.9499999999999993" customHeight="1" x14ac:dyDescent="0.25">
      <c r="A33" s="364"/>
      <c r="B33" s="364"/>
      <c r="C33" s="368"/>
      <c r="D33" s="369"/>
      <c r="E33" s="490"/>
      <c r="F33" s="491"/>
      <c r="G33" s="491"/>
      <c r="H33" s="34" t="str">
        <f t="shared" si="9"/>
        <v/>
      </c>
      <c r="I33" s="21" t="str">
        <f t="shared" si="10"/>
        <v/>
      </c>
      <c r="J33" s="284"/>
      <c r="K33" s="285"/>
      <c r="L33" s="175" t="str">
        <f t="shared" si="2"/>
        <v xml:space="preserve"> </v>
      </c>
      <c r="M33" s="176" t="str">
        <f t="shared" si="3"/>
        <v xml:space="preserve"> </v>
      </c>
      <c r="N33" s="177" t="str">
        <f t="shared" si="4"/>
        <v xml:space="preserve"> </v>
      </c>
      <c r="O33" s="339" t="str">
        <f t="shared" si="5"/>
        <v>No Jumper</v>
      </c>
      <c r="P33" s="153">
        <f t="shared" si="7"/>
        <v>0</v>
      </c>
      <c r="Q33" s="84" t="str">
        <f t="shared" si="6"/>
        <v/>
      </c>
      <c r="R33" s="84" t="str">
        <f t="shared" si="6"/>
        <v/>
      </c>
      <c r="S33" s="63">
        <f t="shared" si="8"/>
        <v>0</v>
      </c>
      <c r="T33" s="365"/>
      <c r="U33" s="497"/>
      <c r="V33" s="497"/>
      <c r="W33" s="497"/>
      <c r="X33" s="364"/>
      <c r="Y33" s="291"/>
      <c r="Z33" s="292"/>
      <c r="AA33" s="293"/>
    </row>
    <row r="34" spans="1:28" ht="9.9499999999999993" customHeight="1" thickBot="1" x14ac:dyDescent="0.3">
      <c r="A34" s="364"/>
      <c r="B34" s="364"/>
      <c r="C34" s="368"/>
      <c r="D34" s="369"/>
      <c r="E34" s="492"/>
      <c r="F34" s="493"/>
      <c r="G34" s="493"/>
      <c r="H34" s="9" t="str">
        <f t="shared" si="9"/>
        <v/>
      </c>
      <c r="I34" s="11" t="str">
        <f t="shared" si="10"/>
        <v/>
      </c>
      <c r="J34" s="300"/>
      <c r="K34" s="289"/>
      <c r="L34" s="178" t="str">
        <f t="shared" si="2"/>
        <v xml:space="preserve"> </v>
      </c>
      <c r="M34" s="179" t="str">
        <f t="shared" si="3"/>
        <v xml:space="preserve"> </v>
      </c>
      <c r="N34" s="180" t="str">
        <f t="shared" si="4"/>
        <v xml:space="preserve"> </v>
      </c>
      <c r="O34" s="340" t="str">
        <f t="shared" si="5"/>
        <v>No Jumper</v>
      </c>
      <c r="P34" s="154">
        <f t="shared" si="7"/>
        <v>0</v>
      </c>
      <c r="Q34" s="86" t="str">
        <f t="shared" si="6"/>
        <v/>
      </c>
      <c r="R34" s="86" t="str">
        <f t="shared" si="6"/>
        <v/>
      </c>
      <c r="S34" s="68">
        <f t="shared" si="8"/>
        <v>0</v>
      </c>
      <c r="T34" s="365"/>
      <c r="U34" s="497"/>
      <c r="V34" s="497"/>
      <c r="W34" s="497"/>
      <c r="X34" s="364"/>
      <c r="Y34" s="294"/>
      <c r="Z34" s="295"/>
      <c r="AA34" s="296"/>
    </row>
    <row r="35" spans="1:28" ht="9.9499999999999993" customHeight="1" x14ac:dyDescent="0.25">
      <c r="A35" s="364"/>
      <c r="B35" s="364"/>
      <c r="C35" s="368"/>
      <c r="D35" s="369"/>
      <c r="E35" s="476" t="s">
        <v>7</v>
      </c>
      <c r="F35" s="477"/>
      <c r="G35" s="157">
        <v>1</v>
      </c>
      <c r="H35" s="94" t="str">
        <f>IFERROR(VLOOKUP($G35,$O$3:$S$34,3,0),"")</f>
        <v>Rebecca  Wheeler-Henry</v>
      </c>
      <c r="I35" s="223" t="str">
        <f>IFERROR(VLOOKUP($G35,$O$3:$S$34,4,0),"")</f>
        <v>Queens'</v>
      </c>
      <c r="J35" s="95">
        <f>IFERROR(VLOOKUP($G35,$O$3:$S$34,5,0),"")</f>
        <v>325</v>
      </c>
      <c r="K35" s="107">
        <f t="shared" ref="K35:K44" si="11">IFERROR(VLOOKUP($G35,$O$3:$S$34,2,0),0)</f>
        <v>1.62</v>
      </c>
      <c r="L35" s="187" t="str">
        <f t="shared" si="2"/>
        <v xml:space="preserve"> </v>
      </c>
      <c r="M35" s="191" t="str">
        <f t="shared" si="3"/>
        <v xml:space="preserve"> </v>
      </c>
      <c r="N35" s="194" t="str">
        <f t="shared" si="4"/>
        <v xml:space="preserve"> </v>
      </c>
      <c r="O35" s="470" t="s">
        <v>31</v>
      </c>
      <c r="P35" s="155"/>
      <c r="Q35" s="29"/>
      <c r="R35" s="29"/>
      <c r="S35" s="29"/>
      <c r="T35" s="365"/>
      <c r="U35" s="497"/>
      <c r="V35" s="497"/>
      <c r="W35" s="497"/>
      <c r="X35" s="364"/>
      <c r="Y35" s="494"/>
      <c r="Z35" s="494"/>
      <c r="AA35" s="494"/>
    </row>
    <row r="36" spans="1:28" ht="9.9499999999999993" customHeight="1" x14ac:dyDescent="0.25">
      <c r="A36" s="364"/>
      <c r="B36" s="364"/>
      <c r="C36" s="368"/>
      <c r="D36" s="369"/>
      <c r="E36" s="478"/>
      <c r="F36" s="479"/>
      <c r="G36" s="158">
        <v>2</v>
      </c>
      <c r="H36" s="162" t="str">
        <f t="shared" ref="H36:H46" si="12">IFERROR(VLOOKUP($G36,$O$3:$S$34,3,0),"")</f>
        <v/>
      </c>
      <c r="I36" s="226" t="str">
        <f t="shared" ref="I36:I46" si="13">IFERROR(VLOOKUP($G36,$O$3:$S$34,4,0),"")</f>
        <v/>
      </c>
      <c r="J36" s="101" t="str">
        <f t="shared" ref="J36:J46" si="14">IFERROR(VLOOKUP($G36,$O$3:$S$34,5,0),"")</f>
        <v/>
      </c>
      <c r="K36" s="160">
        <f t="shared" si="11"/>
        <v>0</v>
      </c>
      <c r="L36" s="188" t="str">
        <f t="shared" si="2"/>
        <v xml:space="preserve"> </v>
      </c>
      <c r="M36" s="192" t="str">
        <f t="shared" si="3"/>
        <v xml:space="preserve"> </v>
      </c>
      <c r="N36" s="195" t="str">
        <f t="shared" si="4"/>
        <v xml:space="preserve"> </v>
      </c>
      <c r="O36" s="471"/>
      <c r="P36" s="155"/>
      <c r="Q36" s="29"/>
      <c r="R36" s="29"/>
      <c r="S36" s="29"/>
      <c r="T36" s="365"/>
      <c r="U36" s="497"/>
      <c r="V36" s="497"/>
      <c r="W36" s="497"/>
      <c r="X36" s="364"/>
      <c r="Y36" s="365"/>
      <c r="Z36" s="365"/>
      <c r="AA36" s="365"/>
    </row>
    <row r="37" spans="1:28" ht="9.9499999999999993" customHeight="1" thickBot="1" x14ac:dyDescent="0.3">
      <c r="A37" s="364"/>
      <c r="B37" s="364"/>
      <c r="C37" s="368"/>
      <c r="D37" s="369"/>
      <c r="E37" s="478"/>
      <c r="F37" s="479"/>
      <c r="G37" s="159">
        <v>3</v>
      </c>
      <c r="H37" s="103" t="str">
        <f t="shared" si="12"/>
        <v/>
      </c>
      <c r="I37" s="227" t="str">
        <f t="shared" si="13"/>
        <v/>
      </c>
      <c r="J37" s="102" t="str">
        <f t="shared" si="14"/>
        <v/>
      </c>
      <c r="K37" s="161">
        <f t="shared" si="11"/>
        <v>0</v>
      </c>
      <c r="L37" s="189" t="str">
        <f t="shared" si="2"/>
        <v xml:space="preserve"> </v>
      </c>
      <c r="M37" s="193" t="str">
        <f t="shared" si="3"/>
        <v xml:space="preserve"> </v>
      </c>
      <c r="N37" s="196" t="str">
        <f t="shared" si="4"/>
        <v xml:space="preserve"> </v>
      </c>
      <c r="O37" s="472"/>
      <c r="P37" s="155"/>
      <c r="Q37" s="29"/>
      <c r="R37" s="29"/>
      <c r="S37" s="29"/>
      <c r="T37" s="365"/>
      <c r="U37" s="497"/>
      <c r="V37" s="497"/>
      <c r="W37" s="497"/>
      <c r="X37" s="364"/>
      <c r="Y37" s="365"/>
      <c r="Z37" s="365"/>
      <c r="AA37" s="365"/>
    </row>
    <row r="38" spans="1:28" ht="9.9499999999999993" customHeight="1" x14ac:dyDescent="0.25">
      <c r="A38" s="364"/>
      <c r="B38" s="364"/>
      <c r="C38" s="368"/>
      <c r="D38" s="369"/>
      <c r="E38" s="478"/>
      <c r="F38" s="479"/>
      <c r="G38" s="74">
        <v>4</v>
      </c>
      <c r="H38" s="163" t="str">
        <f t="shared" si="12"/>
        <v/>
      </c>
      <c r="I38" s="62" t="str">
        <f t="shared" si="13"/>
        <v/>
      </c>
      <c r="J38" s="59" t="str">
        <f t="shared" si="14"/>
        <v/>
      </c>
      <c r="K38" s="4">
        <f t="shared" si="11"/>
        <v>0</v>
      </c>
      <c r="L38" s="175" t="str">
        <f t="shared" si="2"/>
        <v xml:space="preserve"> </v>
      </c>
      <c r="M38" s="176" t="str">
        <f t="shared" si="3"/>
        <v xml:space="preserve"> </v>
      </c>
      <c r="N38" s="177" t="str">
        <f t="shared" si="4"/>
        <v xml:space="preserve"> </v>
      </c>
      <c r="O38" s="498" t="str">
        <f>Entries!A1</f>
        <v>U19 Girls</v>
      </c>
      <c r="P38" s="155"/>
      <c r="Q38" s="29"/>
      <c r="R38" s="29"/>
      <c r="S38" s="29"/>
      <c r="T38" s="365"/>
      <c r="U38" s="497"/>
      <c r="V38" s="497"/>
      <c r="W38" s="497"/>
      <c r="X38" s="364"/>
      <c r="Y38" s="365"/>
      <c r="Z38" s="365"/>
      <c r="AA38" s="365"/>
    </row>
    <row r="39" spans="1:28" ht="9.9499999999999993" customHeight="1" x14ac:dyDescent="0.25">
      <c r="A39" s="364"/>
      <c r="B39" s="364"/>
      <c r="C39" s="368"/>
      <c r="D39" s="369"/>
      <c r="E39" s="478"/>
      <c r="F39" s="479"/>
      <c r="G39" s="74">
        <v>5</v>
      </c>
      <c r="H39" s="163" t="str">
        <f t="shared" si="12"/>
        <v/>
      </c>
      <c r="I39" s="62" t="str">
        <f t="shared" si="13"/>
        <v/>
      </c>
      <c r="J39" s="59" t="str">
        <f t="shared" si="14"/>
        <v/>
      </c>
      <c r="K39" s="4">
        <f t="shared" si="11"/>
        <v>0</v>
      </c>
      <c r="L39" s="175" t="str">
        <f t="shared" si="2"/>
        <v xml:space="preserve"> </v>
      </c>
      <c r="M39" s="176" t="str">
        <f t="shared" si="3"/>
        <v xml:space="preserve"> </v>
      </c>
      <c r="N39" s="177" t="str">
        <f t="shared" si="4"/>
        <v xml:space="preserve"> </v>
      </c>
      <c r="O39" s="499"/>
      <c r="P39" s="155"/>
      <c r="Q39" s="29"/>
      <c r="R39" s="29"/>
      <c r="S39" s="29"/>
      <c r="T39" s="365"/>
      <c r="U39" s="497"/>
      <c r="V39" s="497"/>
      <c r="W39" s="497"/>
      <c r="X39" s="364"/>
      <c r="Y39" s="365"/>
      <c r="Z39" s="365"/>
      <c r="AA39" s="365"/>
    </row>
    <row r="40" spans="1:28" ht="9.9499999999999993" customHeight="1" x14ac:dyDescent="0.25">
      <c r="A40" s="364"/>
      <c r="B40" s="364"/>
      <c r="C40" s="368"/>
      <c r="D40" s="369"/>
      <c r="E40" s="478"/>
      <c r="F40" s="479"/>
      <c r="G40" s="74">
        <v>6</v>
      </c>
      <c r="H40" s="163" t="str">
        <f t="shared" si="12"/>
        <v/>
      </c>
      <c r="I40" s="62" t="str">
        <f t="shared" si="13"/>
        <v/>
      </c>
      <c r="J40" s="59" t="str">
        <f t="shared" si="14"/>
        <v/>
      </c>
      <c r="K40" s="4">
        <f t="shared" si="11"/>
        <v>0</v>
      </c>
      <c r="L40" s="175" t="str">
        <f t="shared" si="2"/>
        <v xml:space="preserve"> </v>
      </c>
      <c r="M40" s="176" t="str">
        <f t="shared" si="3"/>
        <v xml:space="preserve"> </v>
      </c>
      <c r="N40" s="177" t="str">
        <f t="shared" si="4"/>
        <v xml:space="preserve"> </v>
      </c>
      <c r="O40" s="499"/>
      <c r="P40" s="155"/>
      <c r="Q40" s="29"/>
      <c r="R40" s="29"/>
      <c r="S40" s="29"/>
      <c r="T40" s="365"/>
      <c r="U40" s="497"/>
      <c r="V40" s="497"/>
      <c r="W40" s="497"/>
      <c r="X40" s="364"/>
      <c r="Y40" s="365"/>
      <c r="Z40" s="365"/>
      <c r="AA40" s="365"/>
    </row>
    <row r="41" spans="1:28" ht="9.9499999999999993" customHeight="1" x14ac:dyDescent="0.25">
      <c r="A41" s="364"/>
      <c r="B41" s="364"/>
      <c r="C41" s="368"/>
      <c r="D41" s="369"/>
      <c r="E41" s="478"/>
      <c r="F41" s="479"/>
      <c r="G41" s="74">
        <v>7</v>
      </c>
      <c r="H41" s="163" t="str">
        <f t="shared" si="12"/>
        <v/>
      </c>
      <c r="I41" s="62" t="str">
        <f t="shared" si="13"/>
        <v/>
      </c>
      <c r="J41" s="59" t="str">
        <f t="shared" si="14"/>
        <v/>
      </c>
      <c r="K41" s="4">
        <f t="shared" si="11"/>
        <v>0</v>
      </c>
      <c r="L41" s="175" t="str">
        <f t="shared" si="2"/>
        <v xml:space="preserve"> </v>
      </c>
      <c r="M41" s="176" t="str">
        <f t="shared" si="3"/>
        <v xml:space="preserve"> </v>
      </c>
      <c r="N41" s="177" t="str">
        <f t="shared" si="4"/>
        <v xml:space="preserve"> </v>
      </c>
      <c r="O41" s="499"/>
      <c r="P41" s="155"/>
      <c r="Q41" s="29"/>
      <c r="R41" s="29"/>
      <c r="S41" s="29"/>
      <c r="T41" s="365"/>
      <c r="U41" s="497"/>
      <c r="V41" s="497"/>
      <c r="W41" s="497"/>
      <c r="X41" s="364"/>
      <c r="Y41" s="365"/>
      <c r="Z41" s="365"/>
      <c r="AA41" s="365"/>
    </row>
    <row r="42" spans="1:28" ht="9.9499999999999993" customHeight="1" thickBot="1" x14ac:dyDescent="0.3">
      <c r="A42" s="364"/>
      <c r="B42" s="364"/>
      <c r="C42" s="370"/>
      <c r="D42" s="371"/>
      <c r="E42" s="478"/>
      <c r="F42" s="479"/>
      <c r="G42" s="74">
        <v>8</v>
      </c>
      <c r="H42" s="163" t="str">
        <f t="shared" si="12"/>
        <v/>
      </c>
      <c r="I42" s="62" t="str">
        <f t="shared" si="13"/>
        <v/>
      </c>
      <c r="J42" s="59" t="str">
        <f t="shared" si="14"/>
        <v/>
      </c>
      <c r="K42" s="4">
        <f t="shared" si="11"/>
        <v>0</v>
      </c>
      <c r="L42" s="175" t="str">
        <f t="shared" si="2"/>
        <v xml:space="preserve"> </v>
      </c>
      <c r="M42" s="176" t="str">
        <f t="shared" si="3"/>
        <v xml:space="preserve"> </v>
      </c>
      <c r="N42" s="177" t="str">
        <f t="shared" si="4"/>
        <v xml:space="preserve"> </v>
      </c>
      <c r="O42" s="499"/>
      <c r="P42" s="155"/>
      <c r="Q42" s="29"/>
      <c r="R42" s="29"/>
      <c r="S42" s="29"/>
      <c r="T42" s="365"/>
      <c r="U42" s="497"/>
      <c r="V42" s="497"/>
      <c r="W42" s="497"/>
      <c r="X42" s="364"/>
      <c r="Y42" s="365"/>
      <c r="Z42" s="365"/>
      <c r="AA42" s="365"/>
    </row>
    <row r="43" spans="1:28" ht="9.9499999999999993" customHeight="1" thickBot="1" x14ac:dyDescent="0.3">
      <c r="A43" s="364"/>
      <c r="B43" s="364"/>
      <c r="C43" s="441" t="s">
        <v>18</v>
      </c>
      <c r="D43" s="442"/>
      <c r="E43" s="478"/>
      <c r="F43" s="479"/>
      <c r="G43" s="74">
        <v>9</v>
      </c>
      <c r="H43" s="163" t="str">
        <f t="shared" si="12"/>
        <v/>
      </c>
      <c r="I43" s="62" t="str">
        <f t="shared" si="13"/>
        <v/>
      </c>
      <c r="J43" s="59" t="str">
        <f t="shared" si="14"/>
        <v/>
      </c>
      <c r="K43" s="4">
        <f t="shared" si="11"/>
        <v>0</v>
      </c>
      <c r="L43" s="175" t="str">
        <f t="shared" si="2"/>
        <v xml:space="preserve"> </v>
      </c>
      <c r="M43" s="176" t="str">
        <f t="shared" si="3"/>
        <v xml:space="preserve"> </v>
      </c>
      <c r="N43" s="177" t="str">
        <f t="shared" si="4"/>
        <v xml:space="preserve"> </v>
      </c>
      <c r="O43" s="499"/>
      <c r="P43" s="155"/>
      <c r="T43" s="365"/>
      <c r="U43" s="497"/>
      <c r="V43" s="497"/>
      <c r="W43" s="497"/>
      <c r="X43" s="364"/>
      <c r="Y43" s="365"/>
      <c r="Z43" s="365"/>
      <c r="AA43" s="365"/>
    </row>
    <row r="44" spans="1:28" ht="9.9499999999999993" customHeight="1" x14ac:dyDescent="0.25">
      <c r="A44" s="364"/>
      <c r="B44" s="364"/>
      <c r="C44" s="104" t="s">
        <v>15</v>
      </c>
      <c r="D44" s="297">
        <v>1.65</v>
      </c>
      <c r="E44" s="478"/>
      <c r="F44" s="479"/>
      <c r="G44" s="74">
        <v>10</v>
      </c>
      <c r="H44" s="163" t="str">
        <f t="shared" si="12"/>
        <v/>
      </c>
      <c r="I44" s="62" t="str">
        <f t="shared" si="13"/>
        <v/>
      </c>
      <c r="J44" s="59" t="str">
        <f t="shared" si="14"/>
        <v/>
      </c>
      <c r="K44" s="4">
        <f t="shared" si="11"/>
        <v>0</v>
      </c>
      <c r="L44" s="175" t="str">
        <f t="shared" si="2"/>
        <v xml:space="preserve"> </v>
      </c>
      <c r="M44" s="176" t="str">
        <f t="shared" si="3"/>
        <v xml:space="preserve"> </v>
      </c>
      <c r="N44" s="177" t="str">
        <f t="shared" si="4"/>
        <v xml:space="preserve"> </v>
      </c>
      <c r="O44" s="499"/>
      <c r="P44" s="155"/>
      <c r="T44" s="365"/>
      <c r="U44" s="497"/>
      <c r="V44" s="497"/>
      <c r="W44" s="497"/>
      <c r="X44" s="364"/>
      <c r="Y44" s="365"/>
      <c r="Z44" s="365"/>
      <c r="AA44" s="365"/>
    </row>
    <row r="45" spans="1:28" ht="9.9499999999999993" customHeight="1" x14ac:dyDescent="0.25">
      <c r="A45" s="364"/>
      <c r="B45" s="364"/>
      <c r="C45" s="105" t="s">
        <v>17</v>
      </c>
      <c r="D45" s="298">
        <v>1.72</v>
      </c>
      <c r="E45" s="478"/>
      <c r="F45" s="479"/>
      <c r="G45" s="74">
        <v>11</v>
      </c>
      <c r="H45" s="163" t="str">
        <f t="shared" si="12"/>
        <v/>
      </c>
      <c r="I45" s="62" t="str">
        <f t="shared" si="13"/>
        <v/>
      </c>
      <c r="J45" s="59" t="str">
        <f t="shared" si="14"/>
        <v/>
      </c>
      <c r="K45" s="4">
        <f t="shared" ref="K45:K46" si="15">IFERROR(VLOOKUP($G45,$O$3:$S$34,2,0),0)</f>
        <v>0</v>
      </c>
      <c r="L45" s="175" t="str">
        <f t="shared" si="2"/>
        <v xml:space="preserve"> </v>
      </c>
      <c r="M45" s="176" t="str">
        <f t="shared" si="3"/>
        <v xml:space="preserve"> </v>
      </c>
      <c r="N45" s="177" t="str">
        <f t="shared" si="4"/>
        <v xml:space="preserve"> </v>
      </c>
      <c r="O45" s="499"/>
      <c r="P45" s="155"/>
      <c r="T45" s="365"/>
      <c r="U45" s="497"/>
      <c r="V45" s="497"/>
      <c r="W45" s="497"/>
      <c r="X45" s="364"/>
      <c r="Y45" s="365"/>
      <c r="Z45" s="365"/>
      <c r="AA45" s="365"/>
    </row>
    <row r="46" spans="1:28" ht="9.9499999999999993" customHeight="1" thickBot="1" x14ac:dyDescent="0.3">
      <c r="A46" s="364"/>
      <c r="B46" s="364"/>
      <c r="C46" s="106" t="s">
        <v>16</v>
      </c>
      <c r="D46" s="299">
        <v>1.66</v>
      </c>
      <c r="E46" s="480"/>
      <c r="F46" s="481"/>
      <c r="G46" s="75">
        <v>12</v>
      </c>
      <c r="H46" s="164" t="str">
        <f t="shared" si="12"/>
        <v/>
      </c>
      <c r="I46" s="67" t="str">
        <f t="shared" si="13"/>
        <v/>
      </c>
      <c r="J46" s="64" t="str">
        <f t="shared" si="14"/>
        <v/>
      </c>
      <c r="K46" s="5">
        <f t="shared" si="15"/>
        <v>0</v>
      </c>
      <c r="L46" s="178" t="str">
        <f t="shared" si="2"/>
        <v xml:space="preserve"> </v>
      </c>
      <c r="M46" s="179" t="str">
        <f t="shared" si="3"/>
        <v xml:space="preserve"> </v>
      </c>
      <c r="N46" s="180" t="str">
        <f t="shared" si="4"/>
        <v xml:space="preserve"> </v>
      </c>
      <c r="O46" s="500"/>
      <c r="P46" s="155"/>
      <c r="T46" s="365"/>
      <c r="U46" s="497"/>
      <c r="V46" s="497"/>
      <c r="W46" s="497"/>
      <c r="X46" s="364"/>
      <c r="Y46" s="365"/>
      <c r="Z46" s="365"/>
      <c r="AA46" s="365"/>
    </row>
    <row r="47" spans="1:28" ht="9.9499999999999993" customHeight="1" thickBot="1" x14ac:dyDescent="0.3">
      <c r="Y47" s="381" t="s">
        <v>47</v>
      </c>
      <c r="Z47" s="382" t="s">
        <v>46</v>
      </c>
      <c r="AA47" s="383"/>
      <c r="AB47" s="29"/>
    </row>
    <row r="48" spans="1:28" ht="9.9499999999999993" customHeight="1" x14ac:dyDescent="0.25">
      <c r="Y48" s="290"/>
      <c r="Z48" s="85" t="str">
        <f>IFERROR(VLOOKUP($Y48,Entries!$B$2:$E$1000,2,0),"")</f>
        <v/>
      </c>
      <c r="AA48" s="85" t="str">
        <f>IFERROR(VLOOKUP($Y48,Entries!$B$2:$E$1000,3,0),"")</f>
        <v/>
      </c>
      <c r="AB48" s="54" t="str">
        <f>IFERROR(VLOOKUP($Y48,Entries!$B$2:$E$1000,4,0),"")</f>
        <v/>
      </c>
    </row>
    <row r="49" spans="25:28" ht="9.9499999999999993" customHeight="1" thickBot="1" x14ac:dyDescent="0.3">
      <c r="Y49" s="259"/>
      <c r="Z49" s="72" t="str">
        <f>IFERROR(VLOOKUP($Y48,Entries!$H$2:$K$1000,2,0),"")</f>
        <v/>
      </c>
      <c r="AA49" s="208" t="str">
        <f>IFERROR(VLOOKUP($Y48,Entries!$H$2:$K$1000,3,0),"")</f>
        <v/>
      </c>
      <c r="AB49" s="73" t="str">
        <f>IFERROR(VLOOKUP($Y48,Entries!$H$2:$K$1000,4,0),"")</f>
        <v/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  <mergeCell ref="Y35:AA46"/>
    <mergeCell ref="E35:F46"/>
    <mergeCell ref="O35:O37"/>
    <mergeCell ref="C43:D43"/>
    <mergeCell ref="O38:O46"/>
    <mergeCell ref="C2:D42"/>
    <mergeCell ref="U16:W18"/>
    <mergeCell ref="U19:W21"/>
    <mergeCell ref="U22:W24"/>
    <mergeCell ref="U25:W27"/>
    <mergeCell ref="U28:W30"/>
  </mergeCells>
  <conditionalFormatting sqref="O3:O34">
    <cfRule type="cellIs" dxfId="50" priority="4" operator="between">
      <formula>2.9</formula>
      <formula>3.1</formula>
    </cfRule>
    <cfRule type="cellIs" dxfId="49" priority="5" operator="between">
      <formula>1.9</formula>
      <formula>2.1</formula>
    </cfRule>
    <cfRule type="cellIs" dxfId="48" priority="6" operator="between">
      <formula>0.9</formula>
      <formula>1.1</formula>
    </cfRule>
  </conditionalFormatting>
  <conditionalFormatting sqref="G35:G46">
    <cfRule type="cellIs" dxfId="47" priority="1" operator="between">
      <formula>2.9</formula>
      <formula>3.1</formula>
    </cfRule>
    <cfRule type="cellIs" dxfId="46" priority="2" operator="between">
      <formula>1.9</formula>
      <formula>2.1</formula>
    </cfRule>
    <cfRule type="cellIs" dxfId="45" priority="3" operator="between">
      <formula>0.9</formula>
      <formula>1.1</formula>
    </cfRule>
  </conditionalFormatting>
  <pageMargins left="0.7" right="0.7" top="0.75" bottom="0.75" header="0.3" footer="0.3"/>
  <pageSetup paperSize="11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49"/>
  <sheetViews>
    <sheetView showZeros="0" topLeftCell="A3" workbookViewId="0">
      <selection activeCell="D47" sqref="D47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2.7109375" style="47" customWidth="1"/>
    <col min="12" max="13" width="6.7109375" style="165" customWidth="1"/>
    <col min="14" max="14" width="6.7109375" style="47" customWidth="1"/>
    <col min="15" max="15" width="12" style="47" customWidth="1"/>
    <col min="16" max="16" width="16" style="156" hidden="1" customWidth="1"/>
    <col min="17" max="18" width="8" style="50" hidden="1" customWidth="1"/>
    <col min="19" max="19" width="8.85546875" style="47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7" customWidth="1"/>
    <col min="24" max="24" width="4.42578125" style="8" customWidth="1"/>
    <col min="25" max="25" width="5.7109375" style="8" customWidth="1"/>
    <col min="26" max="26" width="15.7109375" style="50" customWidth="1"/>
    <col min="27" max="27" width="5.7109375" style="47" customWidth="1"/>
    <col min="28" max="16384" width="9.140625" style="8"/>
  </cols>
  <sheetData>
    <row r="1" spans="1:27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9.9499999999999993" customHeight="1" thickBot="1" x14ac:dyDescent="0.3">
      <c r="A2" s="364"/>
      <c r="B2" s="364"/>
      <c r="C2" s="366" t="s">
        <v>32</v>
      </c>
      <c r="D2" s="367"/>
      <c r="E2" s="473" t="s">
        <v>2</v>
      </c>
      <c r="F2" s="474"/>
      <c r="G2" s="475"/>
      <c r="H2" s="80" t="s">
        <v>1</v>
      </c>
      <c r="I2" s="82" t="s">
        <v>41</v>
      </c>
      <c r="J2" s="77" t="s">
        <v>8</v>
      </c>
      <c r="K2" s="77" t="s">
        <v>37</v>
      </c>
      <c r="L2" s="181" t="s">
        <v>15</v>
      </c>
      <c r="M2" s="171" t="s">
        <v>17</v>
      </c>
      <c r="N2" s="170" t="s">
        <v>16</v>
      </c>
      <c r="O2" s="81" t="s">
        <v>5</v>
      </c>
      <c r="P2" s="473" t="s">
        <v>21</v>
      </c>
      <c r="Q2" s="474"/>
      <c r="R2" s="474"/>
      <c r="S2" s="475"/>
      <c r="T2" s="365"/>
      <c r="U2" s="453" t="s">
        <v>12</v>
      </c>
      <c r="V2" s="454"/>
      <c r="W2" s="455"/>
      <c r="X2" s="364"/>
      <c r="Y2" s="465" t="s">
        <v>13</v>
      </c>
      <c r="Z2" s="466"/>
      <c r="AA2" s="467"/>
    </row>
    <row r="3" spans="1:27" ht="9.9499999999999993" customHeight="1" thickBot="1" x14ac:dyDescent="0.3">
      <c r="A3" s="364"/>
      <c r="B3" s="364"/>
      <c r="C3" s="368"/>
      <c r="D3" s="369"/>
      <c r="E3" s="488" t="s">
        <v>7</v>
      </c>
      <c r="F3" s="489"/>
      <c r="G3" s="489"/>
      <c r="H3" s="46" t="str">
        <f t="shared" ref="H3" si="0">IFERROR(VLOOKUP($J3,$Y$2:$AB$34,2,0),"")</f>
        <v/>
      </c>
      <c r="I3" s="221" t="str">
        <f t="shared" ref="I3" si="1">IFERROR(VLOOKUP($J3,$Y$2:$AB$34,3,0),"")</f>
        <v/>
      </c>
      <c r="J3" s="3"/>
      <c r="K3" s="6"/>
      <c r="L3" s="172" t="str">
        <f t="shared" ref="L3:L46" si="2">IF($K3=$D$44,"Equal",IF($K3&gt;=$D$44,IF($K3&gt;0,"NEW","" )," "))</f>
        <v xml:space="preserve"> </v>
      </c>
      <c r="M3" s="173" t="str">
        <f t="shared" ref="M3:M46" si="3">IF($K3&gt;=$D$45,IF($K3&gt;0,"YES","" )," ")</f>
        <v xml:space="preserve"> </v>
      </c>
      <c r="N3" s="174" t="str">
        <f t="shared" ref="N3:N46" si="4">IF($K3&gt;=$D$46,IF($K3&gt;0,"YES","" )," ")</f>
        <v xml:space="preserve"> </v>
      </c>
      <c r="O3" s="338" t="str">
        <f>IF(K3&gt;0,RANK(K3,$K$3:$K$34,0),"No Jumper")</f>
        <v>No Jumper</v>
      </c>
      <c r="P3" s="152">
        <f>K3</f>
        <v>0</v>
      </c>
      <c r="Q3" s="85" t="str">
        <f t="shared" ref="Q3:R34" si="5">H3</f>
        <v/>
      </c>
      <c r="R3" s="85" t="str">
        <f t="shared" si="5"/>
        <v/>
      </c>
      <c r="S3" s="58">
        <f>J3</f>
        <v>0</v>
      </c>
      <c r="T3" s="365"/>
      <c r="U3" s="456"/>
      <c r="V3" s="457"/>
      <c r="W3" s="458"/>
      <c r="X3" s="364"/>
      <c r="Y3" s="291"/>
      <c r="Z3" s="292"/>
      <c r="AA3" s="293"/>
    </row>
    <row r="4" spans="1:27" ht="9.9499999999999993" customHeight="1" x14ac:dyDescent="0.25">
      <c r="A4" s="364"/>
      <c r="B4" s="364"/>
      <c r="C4" s="368"/>
      <c r="D4" s="369"/>
      <c r="E4" s="490"/>
      <c r="F4" s="491"/>
      <c r="G4" s="491"/>
      <c r="H4" s="33" t="str">
        <f>IFERROR(VLOOKUP($J4,$Y$2:$AB$34,2,0),"")</f>
        <v/>
      </c>
      <c r="I4" s="20" t="str">
        <f>IFERROR(VLOOKUP($J4,$Y$2:$AB$34,3,0),"")</f>
        <v/>
      </c>
      <c r="J4" s="14"/>
      <c r="K4" s="4"/>
      <c r="L4" s="175" t="str">
        <f t="shared" si="2"/>
        <v xml:space="preserve"> </v>
      </c>
      <c r="M4" s="176" t="str">
        <f t="shared" si="3"/>
        <v xml:space="preserve"> </v>
      </c>
      <c r="N4" s="177" t="str">
        <f t="shared" si="4"/>
        <v xml:space="preserve"> </v>
      </c>
      <c r="O4" s="339" t="str">
        <f t="shared" ref="O4:O34" si="6">IF(K4&gt;0,RANK(K4,$K$3:$K$34,0),"No Jumper")</f>
        <v>No Jumper</v>
      </c>
      <c r="P4" s="153">
        <f t="shared" ref="P4:P34" si="7">K4</f>
        <v>0</v>
      </c>
      <c r="Q4" s="84" t="str">
        <f t="shared" si="5"/>
        <v/>
      </c>
      <c r="R4" s="84" t="str">
        <f t="shared" si="5"/>
        <v/>
      </c>
      <c r="S4" s="63">
        <f t="shared" ref="S4:S34" si="8">J4</f>
        <v>0</v>
      </c>
      <c r="T4" s="365"/>
      <c r="U4" s="459" t="s">
        <v>20</v>
      </c>
      <c r="V4" s="460"/>
      <c r="W4" s="461"/>
      <c r="X4" s="364"/>
      <c r="Y4" s="291"/>
      <c r="Z4" s="292"/>
      <c r="AA4" s="293"/>
    </row>
    <row r="5" spans="1:27" ht="9.9499999999999993" customHeight="1" x14ac:dyDescent="0.25">
      <c r="A5" s="364"/>
      <c r="B5" s="364"/>
      <c r="C5" s="368"/>
      <c r="D5" s="369"/>
      <c r="E5" s="490"/>
      <c r="F5" s="491"/>
      <c r="G5" s="491"/>
      <c r="H5" s="33" t="str">
        <f t="shared" ref="H5:H34" si="9">IFERROR(VLOOKUP($J5,$Y$2:$AB$34,2,0),"")</f>
        <v/>
      </c>
      <c r="I5" s="20" t="str">
        <f t="shared" ref="I5:I34" si="10">IFERROR(VLOOKUP($J5,$Y$2:$AB$34,3,0),"")</f>
        <v/>
      </c>
      <c r="J5" s="14"/>
      <c r="K5" s="4"/>
      <c r="L5" s="175" t="str">
        <f t="shared" si="2"/>
        <v xml:space="preserve"> </v>
      </c>
      <c r="M5" s="176" t="str">
        <f t="shared" si="3"/>
        <v xml:space="preserve"> </v>
      </c>
      <c r="N5" s="177" t="str">
        <f t="shared" si="4"/>
        <v xml:space="preserve"> </v>
      </c>
      <c r="O5" s="339" t="str">
        <f t="shared" si="6"/>
        <v>No Jumper</v>
      </c>
      <c r="P5" s="153">
        <f t="shared" si="7"/>
        <v>0</v>
      </c>
      <c r="Q5" s="84" t="str">
        <f t="shared" si="5"/>
        <v/>
      </c>
      <c r="R5" s="84" t="str">
        <f t="shared" si="5"/>
        <v/>
      </c>
      <c r="S5" s="63">
        <f t="shared" si="8"/>
        <v>0</v>
      </c>
      <c r="T5" s="365"/>
      <c r="U5" s="462"/>
      <c r="V5" s="463"/>
      <c r="W5" s="464"/>
      <c r="X5" s="364"/>
      <c r="Y5" s="291"/>
      <c r="Z5" s="292"/>
      <c r="AA5" s="293"/>
    </row>
    <row r="6" spans="1:27" ht="9.9499999999999993" customHeight="1" x14ac:dyDescent="0.25">
      <c r="A6" s="364"/>
      <c r="B6" s="364"/>
      <c r="C6" s="368"/>
      <c r="D6" s="369"/>
      <c r="E6" s="490"/>
      <c r="F6" s="491"/>
      <c r="G6" s="491"/>
      <c r="H6" s="33" t="str">
        <f t="shared" si="9"/>
        <v/>
      </c>
      <c r="I6" s="20" t="str">
        <f t="shared" si="10"/>
        <v/>
      </c>
      <c r="J6" s="14"/>
      <c r="K6" s="4"/>
      <c r="L6" s="175" t="str">
        <f t="shared" si="2"/>
        <v xml:space="preserve"> </v>
      </c>
      <c r="M6" s="176" t="str">
        <f t="shared" si="3"/>
        <v xml:space="preserve"> </v>
      </c>
      <c r="N6" s="177" t="str">
        <f t="shared" si="4"/>
        <v xml:space="preserve"> </v>
      </c>
      <c r="O6" s="339" t="str">
        <f t="shared" si="6"/>
        <v>No Jumper</v>
      </c>
      <c r="P6" s="153">
        <f t="shared" si="7"/>
        <v>0</v>
      </c>
      <c r="Q6" s="84" t="str">
        <f t="shared" si="5"/>
        <v/>
      </c>
      <c r="R6" s="84" t="str">
        <f t="shared" si="5"/>
        <v/>
      </c>
      <c r="S6" s="63">
        <f t="shared" si="8"/>
        <v>0</v>
      </c>
      <c r="T6" s="365"/>
      <c r="U6" s="462"/>
      <c r="V6" s="463"/>
      <c r="W6" s="464"/>
      <c r="X6" s="364"/>
      <c r="Y6" s="291"/>
      <c r="Z6" s="292"/>
      <c r="AA6" s="293"/>
    </row>
    <row r="7" spans="1:27" ht="9.9499999999999993" customHeight="1" x14ac:dyDescent="0.25">
      <c r="A7" s="364"/>
      <c r="B7" s="364"/>
      <c r="C7" s="368"/>
      <c r="D7" s="369"/>
      <c r="E7" s="490"/>
      <c r="F7" s="491"/>
      <c r="G7" s="491"/>
      <c r="H7" s="33" t="str">
        <f t="shared" si="9"/>
        <v/>
      </c>
      <c r="I7" s="20" t="str">
        <f t="shared" si="10"/>
        <v/>
      </c>
      <c r="J7" s="14"/>
      <c r="K7" s="4"/>
      <c r="L7" s="175" t="str">
        <f t="shared" si="2"/>
        <v xml:space="preserve"> </v>
      </c>
      <c r="M7" s="176" t="str">
        <f t="shared" si="3"/>
        <v xml:space="preserve"> </v>
      </c>
      <c r="N7" s="177" t="str">
        <f t="shared" si="4"/>
        <v xml:space="preserve"> </v>
      </c>
      <c r="O7" s="339" t="str">
        <f t="shared" si="6"/>
        <v>No Jumper</v>
      </c>
      <c r="P7" s="153">
        <f t="shared" si="7"/>
        <v>0</v>
      </c>
      <c r="Q7" s="84" t="str">
        <f t="shared" si="5"/>
        <v/>
      </c>
      <c r="R7" s="84" t="str">
        <f t="shared" si="5"/>
        <v/>
      </c>
      <c r="S7" s="63">
        <f t="shared" si="8"/>
        <v>0</v>
      </c>
      <c r="T7" s="365"/>
      <c r="U7" s="459" t="s">
        <v>63</v>
      </c>
      <c r="V7" s="460"/>
      <c r="W7" s="461"/>
      <c r="X7" s="364"/>
      <c r="Y7" s="291"/>
      <c r="Z7" s="292"/>
      <c r="AA7" s="293"/>
    </row>
    <row r="8" spans="1:27" ht="9.9499999999999993" customHeight="1" x14ac:dyDescent="0.25">
      <c r="A8" s="364"/>
      <c r="B8" s="364"/>
      <c r="C8" s="368"/>
      <c r="D8" s="369"/>
      <c r="E8" s="490"/>
      <c r="F8" s="491"/>
      <c r="G8" s="491"/>
      <c r="H8" s="33" t="str">
        <f t="shared" si="9"/>
        <v/>
      </c>
      <c r="I8" s="20" t="str">
        <f t="shared" si="10"/>
        <v/>
      </c>
      <c r="J8" s="14"/>
      <c r="K8" s="4"/>
      <c r="L8" s="175" t="str">
        <f t="shared" si="2"/>
        <v xml:space="preserve"> </v>
      </c>
      <c r="M8" s="176" t="str">
        <f t="shared" si="3"/>
        <v xml:space="preserve"> </v>
      </c>
      <c r="N8" s="177" t="str">
        <f t="shared" si="4"/>
        <v xml:space="preserve"> </v>
      </c>
      <c r="O8" s="339" t="str">
        <f t="shared" si="6"/>
        <v>No Jumper</v>
      </c>
      <c r="P8" s="153">
        <f t="shared" si="7"/>
        <v>0</v>
      </c>
      <c r="Q8" s="84" t="str">
        <f t="shared" si="5"/>
        <v/>
      </c>
      <c r="R8" s="84" t="str">
        <f t="shared" si="5"/>
        <v/>
      </c>
      <c r="S8" s="63">
        <f t="shared" si="8"/>
        <v>0</v>
      </c>
      <c r="T8" s="365"/>
      <c r="U8" s="462"/>
      <c r="V8" s="463"/>
      <c r="W8" s="464"/>
      <c r="X8" s="364"/>
      <c r="Y8" s="291"/>
      <c r="Z8" s="292"/>
      <c r="AA8" s="293"/>
    </row>
    <row r="9" spans="1:27" ht="9.9499999999999993" customHeight="1" x14ac:dyDescent="0.25">
      <c r="A9" s="364"/>
      <c r="B9" s="364"/>
      <c r="C9" s="368"/>
      <c r="D9" s="369"/>
      <c r="E9" s="490"/>
      <c r="F9" s="491"/>
      <c r="G9" s="491"/>
      <c r="H9" s="34" t="str">
        <f t="shared" si="9"/>
        <v/>
      </c>
      <c r="I9" s="21" t="str">
        <f t="shared" si="10"/>
        <v/>
      </c>
      <c r="J9" s="14"/>
      <c r="K9" s="4"/>
      <c r="L9" s="175" t="str">
        <f t="shared" si="2"/>
        <v xml:space="preserve"> </v>
      </c>
      <c r="M9" s="176" t="str">
        <f t="shared" si="3"/>
        <v xml:space="preserve"> </v>
      </c>
      <c r="N9" s="177" t="str">
        <f t="shared" si="4"/>
        <v xml:space="preserve"> </v>
      </c>
      <c r="O9" s="339" t="str">
        <f t="shared" si="6"/>
        <v>No Jumper</v>
      </c>
      <c r="P9" s="153">
        <f t="shared" si="7"/>
        <v>0</v>
      </c>
      <c r="Q9" s="84" t="str">
        <f t="shared" si="5"/>
        <v/>
      </c>
      <c r="R9" s="84" t="str">
        <f t="shared" si="5"/>
        <v/>
      </c>
      <c r="S9" s="63">
        <f t="shared" si="8"/>
        <v>0</v>
      </c>
      <c r="T9" s="365"/>
      <c r="U9" s="462"/>
      <c r="V9" s="463"/>
      <c r="W9" s="464"/>
      <c r="X9" s="364"/>
      <c r="Y9" s="291"/>
      <c r="Z9" s="292"/>
      <c r="AA9" s="293"/>
    </row>
    <row r="10" spans="1:27" ht="9.9499999999999993" customHeight="1" x14ac:dyDescent="0.25">
      <c r="A10" s="364"/>
      <c r="B10" s="364"/>
      <c r="C10" s="368"/>
      <c r="D10" s="369"/>
      <c r="E10" s="490"/>
      <c r="F10" s="491"/>
      <c r="G10" s="491"/>
      <c r="H10" s="33" t="str">
        <f t="shared" si="9"/>
        <v/>
      </c>
      <c r="I10" s="20" t="str">
        <f t="shared" si="10"/>
        <v/>
      </c>
      <c r="J10" s="14"/>
      <c r="K10" s="4"/>
      <c r="L10" s="175" t="str">
        <f t="shared" si="2"/>
        <v xml:space="preserve"> </v>
      </c>
      <c r="M10" s="176" t="str">
        <f t="shared" si="3"/>
        <v xml:space="preserve"> </v>
      </c>
      <c r="N10" s="177" t="str">
        <f t="shared" si="4"/>
        <v xml:space="preserve"> </v>
      </c>
      <c r="O10" s="339" t="str">
        <f t="shared" si="6"/>
        <v>No Jumper</v>
      </c>
      <c r="P10" s="153">
        <f t="shared" si="7"/>
        <v>0</v>
      </c>
      <c r="Q10" s="84" t="str">
        <f t="shared" si="5"/>
        <v/>
      </c>
      <c r="R10" s="84" t="str">
        <f t="shared" si="5"/>
        <v/>
      </c>
      <c r="S10" s="63">
        <f t="shared" si="8"/>
        <v>0</v>
      </c>
      <c r="T10" s="365"/>
      <c r="U10" s="402" t="s">
        <v>64</v>
      </c>
      <c r="V10" s="403"/>
      <c r="W10" s="404"/>
      <c r="X10" s="364"/>
      <c r="Y10" s="291"/>
      <c r="Z10" s="292"/>
      <c r="AA10" s="293"/>
    </row>
    <row r="11" spans="1:27" ht="9.9499999999999993" customHeight="1" x14ac:dyDescent="0.25">
      <c r="A11" s="364"/>
      <c r="B11" s="364"/>
      <c r="C11" s="368"/>
      <c r="D11" s="369"/>
      <c r="E11" s="490"/>
      <c r="F11" s="491"/>
      <c r="G11" s="491"/>
      <c r="H11" s="33" t="str">
        <f t="shared" si="9"/>
        <v/>
      </c>
      <c r="I11" s="20" t="str">
        <f t="shared" si="10"/>
        <v/>
      </c>
      <c r="J11" s="14"/>
      <c r="K11" s="4"/>
      <c r="L11" s="175" t="str">
        <f t="shared" si="2"/>
        <v xml:space="preserve"> </v>
      </c>
      <c r="M11" s="176" t="str">
        <f t="shared" si="3"/>
        <v xml:space="preserve"> </v>
      </c>
      <c r="N11" s="177" t="str">
        <f t="shared" si="4"/>
        <v xml:space="preserve"> </v>
      </c>
      <c r="O11" s="339" t="str">
        <f t="shared" si="6"/>
        <v>No Jumper</v>
      </c>
      <c r="P11" s="153">
        <f t="shared" si="7"/>
        <v>0</v>
      </c>
      <c r="Q11" s="84" t="str">
        <f t="shared" si="5"/>
        <v/>
      </c>
      <c r="R11" s="84" t="str">
        <f t="shared" si="5"/>
        <v/>
      </c>
      <c r="S11" s="63">
        <f t="shared" si="8"/>
        <v>0</v>
      </c>
      <c r="T11" s="365"/>
      <c r="U11" s="396"/>
      <c r="V11" s="397"/>
      <c r="W11" s="398"/>
      <c r="X11" s="364"/>
      <c r="Y11" s="291"/>
      <c r="Z11" s="292"/>
      <c r="AA11" s="293"/>
    </row>
    <row r="12" spans="1:27" ht="9.9499999999999993" customHeight="1" x14ac:dyDescent="0.25">
      <c r="A12" s="364"/>
      <c r="B12" s="364"/>
      <c r="C12" s="368"/>
      <c r="D12" s="369"/>
      <c r="E12" s="490"/>
      <c r="F12" s="491"/>
      <c r="G12" s="491"/>
      <c r="H12" s="33" t="str">
        <f t="shared" si="9"/>
        <v/>
      </c>
      <c r="I12" s="20" t="str">
        <f t="shared" si="10"/>
        <v/>
      </c>
      <c r="J12" s="14"/>
      <c r="K12" s="4"/>
      <c r="L12" s="175" t="str">
        <f t="shared" si="2"/>
        <v xml:space="preserve"> </v>
      </c>
      <c r="M12" s="176" t="str">
        <f t="shared" si="3"/>
        <v xml:space="preserve"> </v>
      </c>
      <c r="N12" s="177" t="str">
        <f t="shared" si="4"/>
        <v xml:space="preserve"> </v>
      </c>
      <c r="O12" s="339" t="str">
        <f t="shared" si="6"/>
        <v>No Jumper</v>
      </c>
      <c r="P12" s="153">
        <f t="shared" si="7"/>
        <v>0</v>
      </c>
      <c r="Q12" s="84" t="str">
        <f t="shared" si="5"/>
        <v/>
      </c>
      <c r="R12" s="84" t="str">
        <f t="shared" si="5"/>
        <v/>
      </c>
      <c r="S12" s="63">
        <f t="shared" si="8"/>
        <v>0</v>
      </c>
      <c r="T12" s="365"/>
      <c r="U12" s="399"/>
      <c r="V12" s="400"/>
      <c r="W12" s="401"/>
      <c r="X12" s="364"/>
      <c r="Y12" s="291"/>
      <c r="Z12" s="292"/>
      <c r="AA12" s="293"/>
    </row>
    <row r="13" spans="1:27" ht="9.9499999999999993" customHeight="1" x14ac:dyDescent="0.25">
      <c r="A13" s="364"/>
      <c r="B13" s="364"/>
      <c r="C13" s="368"/>
      <c r="D13" s="369"/>
      <c r="E13" s="490"/>
      <c r="F13" s="491"/>
      <c r="G13" s="491"/>
      <c r="H13" s="33" t="str">
        <f t="shared" si="9"/>
        <v/>
      </c>
      <c r="I13" s="20" t="str">
        <f t="shared" si="10"/>
        <v/>
      </c>
      <c r="J13" s="14"/>
      <c r="K13" s="4"/>
      <c r="L13" s="175" t="str">
        <f t="shared" si="2"/>
        <v xml:space="preserve"> </v>
      </c>
      <c r="M13" s="176" t="str">
        <f t="shared" si="3"/>
        <v xml:space="preserve"> </v>
      </c>
      <c r="N13" s="177" t="str">
        <f t="shared" si="4"/>
        <v xml:space="preserve"> </v>
      </c>
      <c r="O13" s="339" t="str">
        <f t="shared" si="6"/>
        <v>No Jumper</v>
      </c>
      <c r="P13" s="153">
        <f t="shared" si="7"/>
        <v>0</v>
      </c>
      <c r="Q13" s="84" t="str">
        <f t="shared" si="5"/>
        <v/>
      </c>
      <c r="R13" s="84" t="str">
        <f t="shared" si="5"/>
        <v/>
      </c>
      <c r="S13" s="63">
        <f t="shared" si="8"/>
        <v>0</v>
      </c>
      <c r="T13" s="365"/>
      <c r="U13" s="402" t="s">
        <v>62</v>
      </c>
      <c r="V13" s="403"/>
      <c r="W13" s="404"/>
      <c r="X13" s="364"/>
      <c r="Y13" s="291"/>
      <c r="Z13" s="292"/>
      <c r="AA13" s="293"/>
    </row>
    <row r="14" spans="1:27" ht="9.9499999999999993" customHeight="1" x14ac:dyDescent="0.25">
      <c r="A14" s="364"/>
      <c r="B14" s="364"/>
      <c r="C14" s="368"/>
      <c r="D14" s="369"/>
      <c r="E14" s="490"/>
      <c r="F14" s="491"/>
      <c r="G14" s="491"/>
      <c r="H14" s="33" t="str">
        <f t="shared" si="9"/>
        <v/>
      </c>
      <c r="I14" s="20" t="str">
        <f t="shared" si="10"/>
        <v/>
      </c>
      <c r="J14" s="14"/>
      <c r="K14" s="4"/>
      <c r="L14" s="175" t="str">
        <f t="shared" si="2"/>
        <v xml:space="preserve"> </v>
      </c>
      <c r="M14" s="176" t="str">
        <f t="shared" si="3"/>
        <v xml:space="preserve"> </v>
      </c>
      <c r="N14" s="177" t="str">
        <f t="shared" si="4"/>
        <v xml:space="preserve"> </v>
      </c>
      <c r="O14" s="339" t="str">
        <f t="shared" si="6"/>
        <v>No Jumper</v>
      </c>
      <c r="P14" s="153">
        <f t="shared" si="7"/>
        <v>0</v>
      </c>
      <c r="Q14" s="84" t="str">
        <f t="shared" si="5"/>
        <v/>
      </c>
      <c r="R14" s="84" t="str">
        <f t="shared" si="5"/>
        <v/>
      </c>
      <c r="S14" s="63">
        <f t="shared" si="8"/>
        <v>0</v>
      </c>
      <c r="T14" s="365"/>
      <c r="U14" s="396"/>
      <c r="V14" s="397"/>
      <c r="W14" s="398"/>
      <c r="X14" s="364"/>
      <c r="Y14" s="291"/>
      <c r="Z14" s="292"/>
      <c r="AA14" s="293"/>
    </row>
    <row r="15" spans="1:27" ht="9.9499999999999993" customHeight="1" x14ac:dyDescent="0.25">
      <c r="A15" s="364"/>
      <c r="B15" s="364"/>
      <c r="C15" s="368"/>
      <c r="D15" s="369"/>
      <c r="E15" s="490"/>
      <c r="F15" s="491"/>
      <c r="G15" s="491"/>
      <c r="H15" s="33" t="str">
        <f t="shared" si="9"/>
        <v/>
      </c>
      <c r="I15" s="20" t="str">
        <f t="shared" si="10"/>
        <v/>
      </c>
      <c r="J15" s="14"/>
      <c r="K15" s="4"/>
      <c r="L15" s="175" t="str">
        <f t="shared" si="2"/>
        <v xml:space="preserve"> </v>
      </c>
      <c r="M15" s="176" t="str">
        <f t="shared" si="3"/>
        <v xml:space="preserve"> </v>
      </c>
      <c r="N15" s="177" t="str">
        <f t="shared" si="4"/>
        <v xml:space="preserve"> </v>
      </c>
      <c r="O15" s="339" t="str">
        <f t="shared" si="6"/>
        <v>No Jumper</v>
      </c>
      <c r="P15" s="153">
        <f t="shared" si="7"/>
        <v>0</v>
      </c>
      <c r="Q15" s="84" t="str">
        <f t="shared" si="5"/>
        <v/>
      </c>
      <c r="R15" s="84" t="str">
        <f t="shared" si="5"/>
        <v/>
      </c>
      <c r="S15" s="63">
        <f t="shared" si="8"/>
        <v>0</v>
      </c>
      <c r="T15" s="365"/>
      <c r="U15" s="399"/>
      <c r="V15" s="400"/>
      <c r="W15" s="401"/>
      <c r="X15" s="364"/>
      <c r="Y15" s="291"/>
      <c r="Z15" s="292"/>
      <c r="AA15" s="293"/>
    </row>
    <row r="16" spans="1:27" ht="9.9499999999999993" customHeight="1" x14ac:dyDescent="0.25">
      <c r="A16" s="364"/>
      <c r="B16" s="364"/>
      <c r="C16" s="368"/>
      <c r="D16" s="369"/>
      <c r="E16" s="490"/>
      <c r="F16" s="491"/>
      <c r="G16" s="491"/>
      <c r="H16" s="35" t="str">
        <f t="shared" si="9"/>
        <v/>
      </c>
      <c r="I16" s="222" t="str">
        <f t="shared" si="10"/>
        <v/>
      </c>
      <c r="J16" s="14"/>
      <c r="K16" s="4"/>
      <c r="L16" s="175" t="str">
        <f t="shared" si="2"/>
        <v xml:space="preserve"> </v>
      </c>
      <c r="M16" s="176" t="str">
        <f t="shared" si="3"/>
        <v xml:space="preserve"> </v>
      </c>
      <c r="N16" s="177" t="str">
        <f t="shared" si="4"/>
        <v xml:space="preserve"> </v>
      </c>
      <c r="O16" s="339" t="str">
        <f t="shared" si="6"/>
        <v>No Jumper</v>
      </c>
      <c r="P16" s="153">
        <f t="shared" si="7"/>
        <v>0</v>
      </c>
      <c r="Q16" s="84" t="str">
        <f t="shared" si="5"/>
        <v/>
      </c>
      <c r="R16" s="84" t="str">
        <f t="shared" si="5"/>
        <v/>
      </c>
      <c r="S16" s="63">
        <f t="shared" si="8"/>
        <v>0</v>
      </c>
      <c r="T16" s="365"/>
      <c r="U16" s="402"/>
      <c r="V16" s="403"/>
      <c r="W16" s="404"/>
      <c r="X16" s="364"/>
      <c r="Y16" s="291"/>
      <c r="Z16" s="292"/>
      <c r="AA16" s="293"/>
    </row>
    <row r="17" spans="1:27" ht="9.9499999999999993" customHeight="1" x14ac:dyDescent="0.25">
      <c r="A17" s="364"/>
      <c r="B17" s="364"/>
      <c r="C17" s="368"/>
      <c r="D17" s="369"/>
      <c r="E17" s="490"/>
      <c r="F17" s="491"/>
      <c r="G17" s="491"/>
      <c r="H17" s="7" t="str">
        <f t="shared" si="9"/>
        <v/>
      </c>
      <c r="I17" s="10" t="str">
        <f t="shared" si="10"/>
        <v/>
      </c>
      <c r="J17" s="1"/>
      <c r="K17" s="4"/>
      <c r="L17" s="175" t="str">
        <f t="shared" si="2"/>
        <v xml:space="preserve"> </v>
      </c>
      <c r="M17" s="176" t="str">
        <f t="shared" si="3"/>
        <v xml:space="preserve"> </v>
      </c>
      <c r="N17" s="177" t="str">
        <f t="shared" si="4"/>
        <v xml:space="preserve"> </v>
      </c>
      <c r="O17" s="339" t="str">
        <f t="shared" si="6"/>
        <v>No Jumper</v>
      </c>
      <c r="P17" s="153">
        <f t="shared" si="7"/>
        <v>0</v>
      </c>
      <c r="Q17" s="84" t="str">
        <f t="shared" si="5"/>
        <v/>
      </c>
      <c r="R17" s="84" t="str">
        <f t="shared" si="5"/>
        <v/>
      </c>
      <c r="S17" s="63">
        <f t="shared" si="8"/>
        <v>0</v>
      </c>
      <c r="T17" s="365"/>
      <c r="U17" s="396"/>
      <c r="V17" s="397"/>
      <c r="W17" s="398"/>
      <c r="X17" s="364"/>
      <c r="Y17" s="291"/>
      <c r="Z17" s="292"/>
      <c r="AA17" s="293"/>
    </row>
    <row r="18" spans="1:27" ht="9.9499999999999993" customHeight="1" x14ac:dyDescent="0.25">
      <c r="A18" s="364"/>
      <c r="B18" s="364"/>
      <c r="C18" s="368"/>
      <c r="D18" s="369"/>
      <c r="E18" s="490"/>
      <c r="F18" s="491"/>
      <c r="G18" s="491"/>
      <c r="H18" s="7" t="str">
        <f t="shared" si="9"/>
        <v/>
      </c>
      <c r="I18" s="10" t="str">
        <f t="shared" si="10"/>
        <v/>
      </c>
      <c r="J18" s="1"/>
      <c r="K18" s="4"/>
      <c r="L18" s="175" t="str">
        <f t="shared" si="2"/>
        <v xml:space="preserve"> </v>
      </c>
      <c r="M18" s="176" t="str">
        <f t="shared" si="3"/>
        <v xml:space="preserve"> </v>
      </c>
      <c r="N18" s="177" t="str">
        <f t="shared" si="4"/>
        <v xml:space="preserve"> </v>
      </c>
      <c r="O18" s="339" t="str">
        <f t="shared" si="6"/>
        <v>No Jumper</v>
      </c>
      <c r="P18" s="153">
        <f t="shared" si="7"/>
        <v>0</v>
      </c>
      <c r="Q18" s="84" t="str">
        <f t="shared" si="5"/>
        <v/>
      </c>
      <c r="R18" s="84" t="str">
        <f t="shared" si="5"/>
        <v/>
      </c>
      <c r="S18" s="63">
        <f t="shared" si="8"/>
        <v>0</v>
      </c>
      <c r="T18" s="365"/>
      <c r="U18" s="399"/>
      <c r="V18" s="400"/>
      <c r="W18" s="401"/>
      <c r="X18" s="364"/>
      <c r="Y18" s="291"/>
      <c r="Z18" s="292"/>
      <c r="AA18" s="293"/>
    </row>
    <row r="19" spans="1:27" ht="9.9499999999999993" customHeight="1" x14ac:dyDescent="0.25">
      <c r="A19" s="364"/>
      <c r="B19" s="364"/>
      <c r="C19" s="368"/>
      <c r="D19" s="369"/>
      <c r="E19" s="490"/>
      <c r="F19" s="491"/>
      <c r="G19" s="491"/>
      <c r="H19" s="34" t="str">
        <f t="shared" si="9"/>
        <v/>
      </c>
      <c r="I19" s="21" t="str">
        <f t="shared" si="10"/>
        <v/>
      </c>
      <c r="J19" s="14"/>
      <c r="K19" s="4"/>
      <c r="L19" s="175" t="str">
        <f t="shared" si="2"/>
        <v xml:space="preserve"> </v>
      </c>
      <c r="M19" s="176" t="str">
        <f t="shared" si="3"/>
        <v xml:space="preserve"> </v>
      </c>
      <c r="N19" s="177" t="str">
        <f t="shared" si="4"/>
        <v xml:space="preserve"> </v>
      </c>
      <c r="O19" s="339" t="str">
        <f t="shared" si="6"/>
        <v>No Jumper</v>
      </c>
      <c r="P19" s="153">
        <f t="shared" si="7"/>
        <v>0</v>
      </c>
      <c r="Q19" s="84" t="str">
        <f t="shared" si="5"/>
        <v/>
      </c>
      <c r="R19" s="84" t="str">
        <f t="shared" si="5"/>
        <v/>
      </c>
      <c r="S19" s="63">
        <f t="shared" si="8"/>
        <v>0</v>
      </c>
      <c r="T19" s="365"/>
      <c r="U19" s="402"/>
      <c r="V19" s="403"/>
      <c r="W19" s="404"/>
      <c r="X19" s="364"/>
      <c r="Y19" s="291"/>
      <c r="Z19" s="292"/>
      <c r="AA19" s="293"/>
    </row>
    <row r="20" spans="1:27" ht="9.9499999999999993" customHeight="1" x14ac:dyDescent="0.25">
      <c r="A20" s="364"/>
      <c r="B20" s="364"/>
      <c r="C20" s="368"/>
      <c r="D20" s="369"/>
      <c r="E20" s="490"/>
      <c r="F20" s="491"/>
      <c r="G20" s="491"/>
      <c r="H20" s="33" t="str">
        <f t="shared" si="9"/>
        <v/>
      </c>
      <c r="I20" s="20" t="str">
        <f t="shared" si="10"/>
        <v/>
      </c>
      <c r="J20" s="14"/>
      <c r="K20" s="4"/>
      <c r="L20" s="175" t="str">
        <f t="shared" si="2"/>
        <v xml:space="preserve"> </v>
      </c>
      <c r="M20" s="176" t="str">
        <f t="shared" si="3"/>
        <v xml:space="preserve"> </v>
      </c>
      <c r="N20" s="177" t="str">
        <f t="shared" si="4"/>
        <v xml:space="preserve"> </v>
      </c>
      <c r="O20" s="339" t="str">
        <f t="shared" si="6"/>
        <v>No Jumper</v>
      </c>
      <c r="P20" s="153">
        <f t="shared" si="7"/>
        <v>0</v>
      </c>
      <c r="Q20" s="84" t="str">
        <f t="shared" si="5"/>
        <v/>
      </c>
      <c r="R20" s="84" t="str">
        <f t="shared" si="5"/>
        <v/>
      </c>
      <c r="S20" s="63">
        <f t="shared" si="8"/>
        <v>0</v>
      </c>
      <c r="T20" s="365"/>
      <c r="U20" s="396"/>
      <c r="V20" s="397"/>
      <c r="W20" s="398"/>
      <c r="X20" s="364"/>
      <c r="Y20" s="291"/>
      <c r="Z20" s="292"/>
      <c r="AA20" s="293"/>
    </row>
    <row r="21" spans="1:27" ht="9.9499999999999993" customHeight="1" x14ac:dyDescent="0.25">
      <c r="A21" s="364"/>
      <c r="B21" s="364"/>
      <c r="C21" s="368"/>
      <c r="D21" s="369"/>
      <c r="E21" s="490"/>
      <c r="F21" s="491"/>
      <c r="G21" s="491"/>
      <c r="H21" s="34" t="str">
        <f t="shared" si="9"/>
        <v/>
      </c>
      <c r="I21" s="21" t="str">
        <f t="shared" si="10"/>
        <v/>
      </c>
      <c r="J21" s="14"/>
      <c r="K21" s="4"/>
      <c r="L21" s="175" t="str">
        <f t="shared" si="2"/>
        <v xml:space="preserve"> </v>
      </c>
      <c r="M21" s="176" t="str">
        <f t="shared" si="3"/>
        <v xml:space="preserve"> </v>
      </c>
      <c r="N21" s="177" t="str">
        <f t="shared" si="4"/>
        <v xml:space="preserve"> </v>
      </c>
      <c r="O21" s="339" t="str">
        <f t="shared" si="6"/>
        <v>No Jumper</v>
      </c>
      <c r="P21" s="153">
        <f t="shared" si="7"/>
        <v>0</v>
      </c>
      <c r="Q21" s="84" t="str">
        <f t="shared" si="5"/>
        <v/>
      </c>
      <c r="R21" s="84" t="str">
        <f t="shared" si="5"/>
        <v/>
      </c>
      <c r="S21" s="63">
        <f t="shared" si="8"/>
        <v>0</v>
      </c>
      <c r="T21" s="365"/>
      <c r="U21" s="399"/>
      <c r="V21" s="400"/>
      <c r="W21" s="401"/>
      <c r="X21" s="364"/>
      <c r="Y21" s="291"/>
      <c r="Z21" s="292"/>
      <c r="AA21" s="293"/>
    </row>
    <row r="22" spans="1:27" ht="9.9499999999999993" customHeight="1" x14ac:dyDescent="0.25">
      <c r="A22" s="364"/>
      <c r="B22" s="364"/>
      <c r="C22" s="368"/>
      <c r="D22" s="369"/>
      <c r="E22" s="490"/>
      <c r="F22" s="491"/>
      <c r="G22" s="491"/>
      <c r="H22" s="34" t="str">
        <f t="shared" si="9"/>
        <v/>
      </c>
      <c r="I22" s="21" t="str">
        <f t="shared" si="10"/>
        <v/>
      </c>
      <c r="J22" s="14"/>
      <c r="K22" s="4"/>
      <c r="L22" s="175" t="str">
        <f t="shared" si="2"/>
        <v xml:space="preserve"> </v>
      </c>
      <c r="M22" s="176" t="str">
        <f t="shared" si="3"/>
        <v xml:space="preserve"> </v>
      </c>
      <c r="N22" s="177" t="str">
        <f t="shared" si="4"/>
        <v xml:space="preserve"> </v>
      </c>
      <c r="O22" s="339" t="str">
        <f t="shared" si="6"/>
        <v>No Jumper</v>
      </c>
      <c r="P22" s="153">
        <f t="shared" si="7"/>
        <v>0</v>
      </c>
      <c r="Q22" s="84" t="str">
        <f t="shared" si="5"/>
        <v/>
      </c>
      <c r="R22" s="84" t="str">
        <f t="shared" si="5"/>
        <v/>
      </c>
      <c r="S22" s="63">
        <f t="shared" si="8"/>
        <v>0</v>
      </c>
      <c r="T22" s="365"/>
      <c r="U22" s="405"/>
      <c r="V22" s="406"/>
      <c r="W22" s="407"/>
      <c r="X22" s="364"/>
      <c r="Y22" s="291"/>
      <c r="Z22" s="292"/>
      <c r="AA22" s="293"/>
    </row>
    <row r="23" spans="1:27" ht="9.9499999999999993" customHeight="1" x14ac:dyDescent="0.25">
      <c r="A23" s="364"/>
      <c r="B23" s="364"/>
      <c r="C23" s="368"/>
      <c r="D23" s="369"/>
      <c r="E23" s="490"/>
      <c r="F23" s="491"/>
      <c r="G23" s="491"/>
      <c r="H23" s="33" t="str">
        <f t="shared" si="9"/>
        <v/>
      </c>
      <c r="I23" s="20" t="str">
        <f t="shared" si="10"/>
        <v/>
      </c>
      <c r="J23" s="14"/>
      <c r="K23" s="4"/>
      <c r="L23" s="175" t="str">
        <f t="shared" si="2"/>
        <v xml:space="preserve"> </v>
      </c>
      <c r="M23" s="176" t="str">
        <f t="shared" si="3"/>
        <v xml:space="preserve"> </v>
      </c>
      <c r="N23" s="177" t="str">
        <f t="shared" si="4"/>
        <v xml:space="preserve"> </v>
      </c>
      <c r="O23" s="339" t="str">
        <f t="shared" si="6"/>
        <v>No Jumper</v>
      </c>
      <c r="P23" s="153">
        <f t="shared" si="7"/>
        <v>0</v>
      </c>
      <c r="Q23" s="84" t="str">
        <f t="shared" si="5"/>
        <v/>
      </c>
      <c r="R23" s="84" t="str">
        <f t="shared" si="5"/>
        <v/>
      </c>
      <c r="S23" s="63">
        <f t="shared" si="8"/>
        <v>0</v>
      </c>
      <c r="T23" s="365"/>
      <c r="U23" s="408"/>
      <c r="V23" s="409"/>
      <c r="W23" s="410"/>
      <c r="X23" s="364"/>
      <c r="Y23" s="291"/>
      <c r="Z23" s="292"/>
      <c r="AA23" s="293"/>
    </row>
    <row r="24" spans="1:27" ht="9.9499999999999993" customHeight="1" x14ac:dyDescent="0.25">
      <c r="A24" s="364"/>
      <c r="B24" s="364"/>
      <c r="C24" s="368"/>
      <c r="D24" s="369"/>
      <c r="E24" s="490"/>
      <c r="F24" s="491"/>
      <c r="G24" s="491"/>
      <c r="H24" s="33" t="str">
        <f t="shared" si="9"/>
        <v/>
      </c>
      <c r="I24" s="20" t="str">
        <f t="shared" si="10"/>
        <v/>
      </c>
      <c r="J24" s="14"/>
      <c r="K24" s="4"/>
      <c r="L24" s="175" t="str">
        <f t="shared" si="2"/>
        <v xml:space="preserve"> </v>
      </c>
      <c r="M24" s="176" t="str">
        <f t="shared" si="3"/>
        <v xml:space="preserve"> </v>
      </c>
      <c r="N24" s="177" t="str">
        <f t="shared" si="4"/>
        <v xml:space="preserve"> </v>
      </c>
      <c r="O24" s="339" t="str">
        <f t="shared" si="6"/>
        <v>No Jumper</v>
      </c>
      <c r="P24" s="153">
        <f t="shared" si="7"/>
        <v>0</v>
      </c>
      <c r="Q24" s="84" t="str">
        <f t="shared" si="5"/>
        <v/>
      </c>
      <c r="R24" s="84" t="str">
        <f t="shared" si="5"/>
        <v/>
      </c>
      <c r="S24" s="63">
        <f t="shared" si="8"/>
        <v>0</v>
      </c>
      <c r="T24" s="365"/>
      <c r="U24" s="411"/>
      <c r="V24" s="412"/>
      <c r="W24" s="413"/>
      <c r="X24" s="364"/>
      <c r="Y24" s="291"/>
      <c r="Z24" s="292"/>
      <c r="AA24" s="293"/>
    </row>
    <row r="25" spans="1:27" ht="9.9499999999999993" customHeight="1" x14ac:dyDescent="0.25">
      <c r="A25" s="364"/>
      <c r="B25" s="364"/>
      <c r="C25" s="368"/>
      <c r="D25" s="369"/>
      <c r="E25" s="490"/>
      <c r="F25" s="491"/>
      <c r="G25" s="491"/>
      <c r="H25" s="7" t="str">
        <f t="shared" si="9"/>
        <v/>
      </c>
      <c r="I25" s="10" t="str">
        <f t="shared" si="10"/>
        <v/>
      </c>
      <c r="J25" s="1"/>
      <c r="K25" s="4"/>
      <c r="L25" s="175" t="str">
        <f t="shared" si="2"/>
        <v xml:space="preserve"> </v>
      </c>
      <c r="M25" s="176" t="str">
        <f t="shared" si="3"/>
        <v xml:space="preserve"> </v>
      </c>
      <c r="N25" s="177" t="str">
        <f t="shared" si="4"/>
        <v xml:space="preserve"> </v>
      </c>
      <c r="O25" s="339" t="str">
        <f t="shared" si="6"/>
        <v>No Jumper</v>
      </c>
      <c r="P25" s="153">
        <f t="shared" si="7"/>
        <v>0</v>
      </c>
      <c r="Q25" s="84" t="str">
        <f t="shared" si="5"/>
        <v/>
      </c>
      <c r="R25" s="84" t="str">
        <f t="shared" si="5"/>
        <v/>
      </c>
      <c r="S25" s="63">
        <f t="shared" si="8"/>
        <v>0</v>
      </c>
      <c r="T25" s="365"/>
      <c r="U25" s="482"/>
      <c r="V25" s="483"/>
      <c r="W25" s="484"/>
      <c r="X25" s="364"/>
      <c r="Y25" s="291"/>
      <c r="Z25" s="292"/>
      <c r="AA25" s="293"/>
    </row>
    <row r="26" spans="1:27" ht="9.9499999999999993" customHeight="1" x14ac:dyDescent="0.25">
      <c r="A26" s="364"/>
      <c r="B26" s="364"/>
      <c r="C26" s="368"/>
      <c r="D26" s="369"/>
      <c r="E26" s="490"/>
      <c r="F26" s="491"/>
      <c r="G26" s="491"/>
      <c r="H26" s="7" t="str">
        <f t="shared" si="9"/>
        <v/>
      </c>
      <c r="I26" s="10" t="str">
        <f t="shared" si="10"/>
        <v/>
      </c>
      <c r="J26" s="1"/>
      <c r="K26" s="4"/>
      <c r="L26" s="175" t="str">
        <f t="shared" si="2"/>
        <v xml:space="preserve"> </v>
      </c>
      <c r="M26" s="176" t="str">
        <f t="shared" si="3"/>
        <v xml:space="preserve"> </v>
      </c>
      <c r="N26" s="177" t="str">
        <f t="shared" si="4"/>
        <v xml:space="preserve"> </v>
      </c>
      <c r="O26" s="339" t="str">
        <f t="shared" si="6"/>
        <v>No Jumper</v>
      </c>
      <c r="P26" s="153">
        <f t="shared" si="7"/>
        <v>0</v>
      </c>
      <c r="Q26" s="84" t="str">
        <f t="shared" si="5"/>
        <v/>
      </c>
      <c r="R26" s="84" t="str">
        <f t="shared" si="5"/>
        <v/>
      </c>
      <c r="S26" s="63">
        <f t="shared" si="8"/>
        <v>0</v>
      </c>
      <c r="T26" s="365"/>
      <c r="U26" s="482"/>
      <c r="V26" s="483"/>
      <c r="W26" s="484"/>
      <c r="X26" s="364"/>
      <c r="Y26" s="291"/>
      <c r="Z26" s="292"/>
      <c r="AA26" s="293"/>
    </row>
    <row r="27" spans="1:27" ht="9.9499999999999993" customHeight="1" x14ac:dyDescent="0.25">
      <c r="A27" s="364"/>
      <c r="B27" s="364"/>
      <c r="C27" s="368"/>
      <c r="D27" s="369"/>
      <c r="E27" s="490"/>
      <c r="F27" s="491"/>
      <c r="G27" s="491"/>
      <c r="H27" s="33" t="str">
        <f t="shared" si="9"/>
        <v/>
      </c>
      <c r="I27" s="20" t="str">
        <f t="shared" si="10"/>
        <v/>
      </c>
      <c r="J27" s="14"/>
      <c r="K27" s="4"/>
      <c r="L27" s="175" t="str">
        <f t="shared" si="2"/>
        <v xml:space="preserve"> </v>
      </c>
      <c r="M27" s="176" t="str">
        <f t="shared" si="3"/>
        <v xml:space="preserve"> </v>
      </c>
      <c r="N27" s="177" t="str">
        <f t="shared" si="4"/>
        <v xml:space="preserve"> </v>
      </c>
      <c r="O27" s="339" t="str">
        <f t="shared" si="6"/>
        <v>No Jumper</v>
      </c>
      <c r="P27" s="153">
        <f t="shared" si="7"/>
        <v>0</v>
      </c>
      <c r="Q27" s="84" t="str">
        <f t="shared" si="5"/>
        <v/>
      </c>
      <c r="R27" s="84" t="str">
        <f t="shared" si="5"/>
        <v/>
      </c>
      <c r="S27" s="63">
        <f t="shared" si="8"/>
        <v>0</v>
      </c>
      <c r="T27" s="365"/>
      <c r="U27" s="482"/>
      <c r="V27" s="483"/>
      <c r="W27" s="484"/>
      <c r="X27" s="364"/>
      <c r="Y27" s="291"/>
      <c r="Z27" s="292"/>
      <c r="AA27" s="293"/>
    </row>
    <row r="28" spans="1:27" ht="9.9499999999999993" customHeight="1" x14ac:dyDescent="0.25">
      <c r="A28" s="364"/>
      <c r="B28" s="364"/>
      <c r="C28" s="368"/>
      <c r="D28" s="369"/>
      <c r="E28" s="490"/>
      <c r="F28" s="491"/>
      <c r="G28" s="491"/>
      <c r="H28" s="33" t="str">
        <f t="shared" si="9"/>
        <v/>
      </c>
      <c r="I28" s="20" t="str">
        <f t="shared" si="10"/>
        <v/>
      </c>
      <c r="J28" s="14"/>
      <c r="K28" s="4"/>
      <c r="L28" s="175" t="str">
        <f t="shared" si="2"/>
        <v xml:space="preserve"> </v>
      </c>
      <c r="M28" s="176" t="str">
        <f t="shared" si="3"/>
        <v xml:space="preserve"> </v>
      </c>
      <c r="N28" s="177" t="str">
        <f t="shared" si="4"/>
        <v xml:space="preserve"> </v>
      </c>
      <c r="O28" s="339" t="str">
        <f t="shared" si="6"/>
        <v>No Jumper</v>
      </c>
      <c r="P28" s="153">
        <f t="shared" si="7"/>
        <v>0</v>
      </c>
      <c r="Q28" s="84" t="str">
        <f t="shared" si="5"/>
        <v/>
      </c>
      <c r="R28" s="84" t="str">
        <f t="shared" si="5"/>
        <v/>
      </c>
      <c r="S28" s="63">
        <f t="shared" si="8"/>
        <v>0</v>
      </c>
      <c r="T28" s="365"/>
      <c r="U28" s="482"/>
      <c r="V28" s="483"/>
      <c r="W28" s="484"/>
      <c r="X28" s="364"/>
      <c r="Y28" s="291"/>
      <c r="Z28" s="292"/>
      <c r="AA28" s="293"/>
    </row>
    <row r="29" spans="1:27" ht="9.9499999999999993" customHeight="1" x14ac:dyDescent="0.25">
      <c r="A29" s="364"/>
      <c r="B29" s="364"/>
      <c r="C29" s="368"/>
      <c r="D29" s="369"/>
      <c r="E29" s="490"/>
      <c r="F29" s="491"/>
      <c r="G29" s="491"/>
      <c r="H29" s="34" t="str">
        <f t="shared" si="9"/>
        <v/>
      </c>
      <c r="I29" s="21" t="str">
        <f t="shared" si="10"/>
        <v/>
      </c>
      <c r="J29" s="14"/>
      <c r="K29" s="4"/>
      <c r="L29" s="175" t="str">
        <f t="shared" si="2"/>
        <v xml:space="preserve"> </v>
      </c>
      <c r="M29" s="176" t="str">
        <f t="shared" si="3"/>
        <v xml:space="preserve"> </v>
      </c>
      <c r="N29" s="177" t="str">
        <f t="shared" si="4"/>
        <v xml:space="preserve"> </v>
      </c>
      <c r="O29" s="339" t="str">
        <f t="shared" si="6"/>
        <v>No Jumper</v>
      </c>
      <c r="P29" s="153">
        <f t="shared" si="7"/>
        <v>0</v>
      </c>
      <c r="Q29" s="84" t="str">
        <f t="shared" si="5"/>
        <v/>
      </c>
      <c r="R29" s="84" t="str">
        <f t="shared" si="5"/>
        <v/>
      </c>
      <c r="S29" s="63">
        <f t="shared" si="8"/>
        <v>0</v>
      </c>
      <c r="T29" s="365"/>
      <c r="U29" s="482"/>
      <c r="V29" s="483"/>
      <c r="W29" s="484"/>
      <c r="X29" s="364"/>
      <c r="Y29" s="291"/>
      <c r="Z29" s="292"/>
      <c r="AA29" s="293"/>
    </row>
    <row r="30" spans="1:27" ht="9.9499999999999993" customHeight="1" thickBot="1" x14ac:dyDescent="0.3">
      <c r="A30" s="364"/>
      <c r="B30" s="364"/>
      <c r="C30" s="368"/>
      <c r="D30" s="369"/>
      <c r="E30" s="490"/>
      <c r="F30" s="491"/>
      <c r="G30" s="491"/>
      <c r="H30" s="33" t="str">
        <f t="shared" si="9"/>
        <v/>
      </c>
      <c r="I30" s="20" t="str">
        <f t="shared" si="10"/>
        <v/>
      </c>
      <c r="J30" s="14"/>
      <c r="K30" s="4"/>
      <c r="L30" s="175" t="str">
        <f t="shared" si="2"/>
        <v xml:space="preserve"> </v>
      </c>
      <c r="M30" s="176" t="str">
        <f t="shared" si="3"/>
        <v xml:space="preserve"> </v>
      </c>
      <c r="N30" s="177" t="str">
        <f t="shared" si="4"/>
        <v xml:space="preserve"> </v>
      </c>
      <c r="O30" s="339" t="str">
        <f t="shared" si="6"/>
        <v>No Jumper</v>
      </c>
      <c r="P30" s="153">
        <f t="shared" si="7"/>
        <v>0</v>
      </c>
      <c r="Q30" s="84" t="str">
        <f t="shared" si="5"/>
        <v/>
      </c>
      <c r="R30" s="84" t="str">
        <f t="shared" si="5"/>
        <v/>
      </c>
      <c r="S30" s="63">
        <f t="shared" si="8"/>
        <v>0</v>
      </c>
      <c r="T30" s="365"/>
      <c r="U30" s="485"/>
      <c r="V30" s="486"/>
      <c r="W30" s="487"/>
      <c r="X30" s="364"/>
      <c r="Y30" s="291"/>
      <c r="Z30" s="292"/>
      <c r="AA30" s="293"/>
    </row>
    <row r="31" spans="1:27" ht="9.9499999999999993" customHeight="1" x14ac:dyDescent="0.25">
      <c r="A31" s="364"/>
      <c r="B31" s="364"/>
      <c r="C31" s="368"/>
      <c r="D31" s="369"/>
      <c r="E31" s="490"/>
      <c r="F31" s="491"/>
      <c r="G31" s="491"/>
      <c r="H31" s="33" t="str">
        <f t="shared" si="9"/>
        <v/>
      </c>
      <c r="I31" s="20" t="str">
        <f t="shared" si="10"/>
        <v/>
      </c>
      <c r="J31" s="14"/>
      <c r="K31" s="4"/>
      <c r="L31" s="175" t="str">
        <f t="shared" si="2"/>
        <v xml:space="preserve"> </v>
      </c>
      <c r="M31" s="176" t="str">
        <f t="shared" si="3"/>
        <v xml:space="preserve"> </v>
      </c>
      <c r="N31" s="177" t="str">
        <f t="shared" si="4"/>
        <v xml:space="preserve"> </v>
      </c>
      <c r="O31" s="339" t="str">
        <f t="shared" si="6"/>
        <v>No Jumper</v>
      </c>
      <c r="P31" s="153">
        <f t="shared" si="7"/>
        <v>0</v>
      </c>
      <c r="Q31" s="84" t="str">
        <f t="shared" si="5"/>
        <v/>
      </c>
      <c r="R31" s="84" t="str">
        <f t="shared" si="5"/>
        <v/>
      </c>
      <c r="S31" s="63">
        <f t="shared" si="8"/>
        <v>0</v>
      </c>
      <c r="T31" s="365"/>
      <c r="U31" s="495"/>
      <c r="V31" s="495"/>
      <c r="W31" s="495"/>
      <c r="X31" s="364"/>
      <c r="Y31" s="291"/>
      <c r="Z31" s="292"/>
      <c r="AA31" s="293"/>
    </row>
    <row r="32" spans="1:27" ht="9.9499999999999993" customHeight="1" x14ac:dyDescent="0.25">
      <c r="A32" s="364"/>
      <c r="B32" s="364"/>
      <c r="C32" s="368"/>
      <c r="D32" s="369"/>
      <c r="E32" s="490"/>
      <c r="F32" s="491"/>
      <c r="G32" s="491"/>
      <c r="H32" s="33" t="str">
        <f t="shared" si="9"/>
        <v/>
      </c>
      <c r="I32" s="20" t="str">
        <f t="shared" si="10"/>
        <v/>
      </c>
      <c r="J32" s="14"/>
      <c r="K32" s="4"/>
      <c r="L32" s="175" t="str">
        <f t="shared" si="2"/>
        <v xml:space="preserve"> </v>
      </c>
      <c r="M32" s="176" t="str">
        <f t="shared" si="3"/>
        <v xml:space="preserve"> </v>
      </c>
      <c r="N32" s="177" t="str">
        <f t="shared" si="4"/>
        <v xml:space="preserve"> </v>
      </c>
      <c r="O32" s="339" t="str">
        <f t="shared" si="6"/>
        <v>No Jumper</v>
      </c>
      <c r="P32" s="153">
        <f t="shared" si="7"/>
        <v>0</v>
      </c>
      <c r="Q32" s="84" t="str">
        <f t="shared" si="5"/>
        <v/>
      </c>
      <c r="R32" s="84" t="str">
        <f t="shared" si="5"/>
        <v/>
      </c>
      <c r="S32" s="63">
        <f t="shared" si="8"/>
        <v>0</v>
      </c>
      <c r="T32" s="365"/>
      <c r="U32" s="497"/>
      <c r="V32" s="497"/>
      <c r="W32" s="497"/>
      <c r="X32" s="364"/>
      <c r="Y32" s="291"/>
      <c r="Z32" s="292"/>
      <c r="AA32" s="293"/>
    </row>
    <row r="33" spans="1:28" ht="9.9499999999999993" customHeight="1" x14ac:dyDescent="0.25">
      <c r="A33" s="364"/>
      <c r="B33" s="364"/>
      <c r="C33" s="368"/>
      <c r="D33" s="369"/>
      <c r="E33" s="490"/>
      <c r="F33" s="491"/>
      <c r="G33" s="491"/>
      <c r="H33" s="34" t="str">
        <f t="shared" si="9"/>
        <v/>
      </c>
      <c r="I33" s="21" t="str">
        <f t="shared" si="10"/>
        <v/>
      </c>
      <c r="J33" s="14"/>
      <c r="K33" s="4"/>
      <c r="L33" s="175" t="str">
        <f t="shared" si="2"/>
        <v xml:space="preserve"> </v>
      </c>
      <c r="M33" s="176" t="str">
        <f t="shared" si="3"/>
        <v xml:space="preserve"> </v>
      </c>
      <c r="N33" s="177" t="str">
        <f t="shared" si="4"/>
        <v xml:space="preserve"> </v>
      </c>
      <c r="O33" s="339" t="str">
        <f t="shared" si="6"/>
        <v>No Jumper</v>
      </c>
      <c r="P33" s="153">
        <f t="shared" si="7"/>
        <v>0</v>
      </c>
      <c r="Q33" s="84" t="str">
        <f t="shared" si="5"/>
        <v/>
      </c>
      <c r="R33" s="84" t="str">
        <f t="shared" si="5"/>
        <v/>
      </c>
      <c r="S33" s="63">
        <f t="shared" si="8"/>
        <v>0</v>
      </c>
      <c r="T33" s="365"/>
      <c r="U33" s="497"/>
      <c r="V33" s="497"/>
      <c r="W33" s="497"/>
      <c r="X33" s="364"/>
      <c r="Y33" s="291"/>
      <c r="Z33" s="292"/>
      <c r="AA33" s="293"/>
    </row>
    <row r="34" spans="1:28" ht="9.9499999999999993" customHeight="1" thickBot="1" x14ac:dyDescent="0.3">
      <c r="A34" s="364"/>
      <c r="B34" s="364"/>
      <c r="C34" s="368"/>
      <c r="D34" s="369"/>
      <c r="E34" s="492"/>
      <c r="F34" s="493"/>
      <c r="G34" s="493"/>
      <c r="H34" s="9" t="str">
        <f t="shared" si="9"/>
        <v/>
      </c>
      <c r="I34" s="11" t="str">
        <f t="shared" si="10"/>
        <v/>
      </c>
      <c r="J34" s="2"/>
      <c r="K34" s="5"/>
      <c r="L34" s="178" t="str">
        <f t="shared" si="2"/>
        <v xml:space="preserve"> </v>
      </c>
      <c r="M34" s="179" t="str">
        <f t="shared" si="3"/>
        <v xml:space="preserve"> </v>
      </c>
      <c r="N34" s="180" t="str">
        <f t="shared" si="4"/>
        <v xml:space="preserve"> </v>
      </c>
      <c r="O34" s="340" t="str">
        <f t="shared" si="6"/>
        <v>No Jumper</v>
      </c>
      <c r="P34" s="154">
        <f t="shared" si="7"/>
        <v>0</v>
      </c>
      <c r="Q34" s="86" t="str">
        <f t="shared" si="5"/>
        <v/>
      </c>
      <c r="R34" s="86" t="str">
        <f t="shared" si="5"/>
        <v/>
      </c>
      <c r="S34" s="68">
        <f t="shared" si="8"/>
        <v>0</v>
      </c>
      <c r="T34" s="365"/>
      <c r="U34" s="497"/>
      <c r="V34" s="497"/>
      <c r="W34" s="497"/>
      <c r="X34" s="364"/>
      <c r="Y34" s="294"/>
      <c r="Z34" s="295"/>
      <c r="AA34" s="296"/>
    </row>
    <row r="35" spans="1:28" ht="9.9499999999999993" customHeight="1" x14ac:dyDescent="0.25">
      <c r="A35" s="364"/>
      <c r="B35" s="364"/>
      <c r="C35" s="368"/>
      <c r="D35" s="369"/>
      <c r="E35" s="476" t="s">
        <v>7</v>
      </c>
      <c r="F35" s="477"/>
      <c r="G35" s="157">
        <v>1</v>
      </c>
      <c r="H35" s="94" t="str">
        <f>IFERROR(VLOOKUP($G35,$O$3:$S$34,3,0),"")</f>
        <v/>
      </c>
      <c r="I35" s="223" t="str">
        <f>IFERROR(VLOOKUP($G35,$O$3:$S$34,4,0),"")</f>
        <v/>
      </c>
      <c r="J35" s="95" t="str">
        <f>IFERROR(VLOOKUP($G35,$O$3:$S$34,5,0),"")</f>
        <v/>
      </c>
      <c r="K35" s="107">
        <f t="shared" ref="K35:K46" si="11">IFERROR(VLOOKUP($G35,$O$3:$S$34,2,0),0)</f>
        <v>0</v>
      </c>
      <c r="L35" s="187" t="str">
        <f t="shared" si="2"/>
        <v xml:space="preserve"> </v>
      </c>
      <c r="M35" s="191" t="str">
        <f t="shared" si="3"/>
        <v xml:space="preserve"> </v>
      </c>
      <c r="N35" s="194" t="str">
        <f t="shared" si="4"/>
        <v xml:space="preserve"> </v>
      </c>
      <c r="O35" s="470" t="s">
        <v>32</v>
      </c>
      <c r="P35" s="155"/>
      <c r="Q35" s="29"/>
      <c r="R35" s="29"/>
      <c r="S35" s="29"/>
      <c r="T35" s="365"/>
      <c r="U35" s="497"/>
      <c r="V35" s="497"/>
      <c r="W35" s="497"/>
      <c r="X35" s="364"/>
      <c r="Y35" s="494"/>
      <c r="Z35" s="494"/>
      <c r="AA35" s="494"/>
    </row>
    <row r="36" spans="1:28" ht="9.9499999999999993" customHeight="1" x14ac:dyDescent="0.25">
      <c r="A36" s="364"/>
      <c r="B36" s="364"/>
      <c r="C36" s="368"/>
      <c r="D36" s="369"/>
      <c r="E36" s="478"/>
      <c r="F36" s="479"/>
      <c r="G36" s="158">
        <v>2</v>
      </c>
      <c r="H36" s="162" t="str">
        <f t="shared" ref="H36:H46" si="12">IFERROR(VLOOKUP($G36,$O$3:$S$34,3,0),"")</f>
        <v/>
      </c>
      <c r="I36" s="226" t="str">
        <f t="shared" ref="I36:I46" si="13">IFERROR(VLOOKUP($G36,$O$3:$S$34,4,0),"")</f>
        <v/>
      </c>
      <c r="J36" s="101" t="str">
        <f t="shared" ref="J36:J46" si="14">IFERROR(VLOOKUP($G36,$O$3:$S$34,5,0),"")</f>
        <v/>
      </c>
      <c r="K36" s="160">
        <f t="shared" si="11"/>
        <v>0</v>
      </c>
      <c r="L36" s="188" t="str">
        <f t="shared" si="2"/>
        <v xml:space="preserve"> </v>
      </c>
      <c r="M36" s="192" t="str">
        <f t="shared" si="3"/>
        <v xml:space="preserve"> </v>
      </c>
      <c r="N36" s="195" t="str">
        <f t="shared" si="4"/>
        <v xml:space="preserve"> </v>
      </c>
      <c r="O36" s="471"/>
      <c r="P36" s="155"/>
      <c r="Q36" s="29"/>
      <c r="R36" s="29"/>
      <c r="S36" s="29"/>
      <c r="T36" s="365"/>
      <c r="U36" s="497"/>
      <c r="V36" s="497"/>
      <c r="W36" s="497"/>
      <c r="X36" s="364"/>
      <c r="Y36" s="365"/>
      <c r="Z36" s="365"/>
      <c r="AA36" s="365"/>
    </row>
    <row r="37" spans="1:28" ht="9.9499999999999993" customHeight="1" thickBot="1" x14ac:dyDescent="0.3">
      <c r="A37" s="364"/>
      <c r="B37" s="364"/>
      <c r="C37" s="368"/>
      <c r="D37" s="369"/>
      <c r="E37" s="478"/>
      <c r="F37" s="479"/>
      <c r="G37" s="159">
        <v>3</v>
      </c>
      <c r="H37" s="103" t="str">
        <f t="shared" si="12"/>
        <v/>
      </c>
      <c r="I37" s="227" t="str">
        <f t="shared" si="13"/>
        <v/>
      </c>
      <c r="J37" s="102" t="str">
        <f t="shared" si="14"/>
        <v/>
      </c>
      <c r="K37" s="161">
        <f t="shared" si="11"/>
        <v>0</v>
      </c>
      <c r="L37" s="189" t="str">
        <f t="shared" si="2"/>
        <v xml:space="preserve"> </v>
      </c>
      <c r="M37" s="193" t="str">
        <f t="shared" si="3"/>
        <v xml:space="preserve"> </v>
      </c>
      <c r="N37" s="196" t="str">
        <f t="shared" si="4"/>
        <v xml:space="preserve"> </v>
      </c>
      <c r="O37" s="472"/>
      <c r="P37" s="155"/>
      <c r="Q37" s="29"/>
      <c r="R37" s="29"/>
      <c r="S37" s="29"/>
      <c r="T37" s="365"/>
      <c r="U37" s="497"/>
      <c r="V37" s="497"/>
      <c r="W37" s="497"/>
      <c r="X37" s="364"/>
      <c r="Y37" s="365"/>
      <c r="Z37" s="365"/>
      <c r="AA37" s="365"/>
    </row>
    <row r="38" spans="1:28" ht="9.9499999999999993" customHeight="1" x14ac:dyDescent="0.25">
      <c r="A38" s="364"/>
      <c r="B38" s="364"/>
      <c r="C38" s="368"/>
      <c r="D38" s="369"/>
      <c r="E38" s="478"/>
      <c r="F38" s="479"/>
      <c r="G38" s="74">
        <v>4</v>
      </c>
      <c r="H38" s="163" t="str">
        <f t="shared" si="12"/>
        <v/>
      </c>
      <c r="I38" s="62" t="str">
        <f t="shared" si="13"/>
        <v/>
      </c>
      <c r="J38" s="59" t="str">
        <f t="shared" si="14"/>
        <v/>
      </c>
      <c r="K38" s="4">
        <f t="shared" si="11"/>
        <v>0</v>
      </c>
      <c r="L38" s="175" t="str">
        <f t="shared" si="2"/>
        <v xml:space="preserve"> </v>
      </c>
      <c r="M38" s="176" t="str">
        <f t="shared" si="3"/>
        <v xml:space="preserve"> </v>
      </c>
      <c r="N38" s="177" t="str">
        <f t="shared" si="4"/>
        <v xml:space="preserve"> </v>
      </c>
      <c r="O38" s="498" t="str">
        <f>Entries!A1</f>
        <v>U19 Girls</v>
      </c>
      <c r="P38" s="155"/>
      <c r="Q38" s="29"/>
      <c r="R38" s="29"/>
      <c r="S38" s="29"/>
      <c r="T38" s="365"/>
      <c r="U38" s="497"/>
      <c r="V38" s="497"/>
      <c r="W38" s="497"/>
      <c r="X38" s="364"/>
      <c r="Y38" s="365"/>
      <c r="Z38" s="365"/>
      <c r="AA38" s="365"/>
    </row>
    <row r="39" spans="1:28" ht="9.9499999999999993" customHeight="1" x14ac:dyDescent="0.25">
      <c r="A39" s="364"/>
      <c r="B39" s="364"/>
      <c r="C39" s="368"/>
      <c r="D39" s="369"/>
      <c r="E39" s="478"/>
      <c r="F39" s="479"/>
      <c r="G39" s="74">
        <v>5</v>
      </c>
      <c r="H39" s="163" t="str">
        <f t="shared" si="12"/>
        <v/>
      </c>
      <c r="I39" s="62" t="str">
        <f t="shared" si="13"/>
        <v/>
      </c>
      <c r="J39" s="59" t="str">
        <f t="shared" si="14"/>
        <v/>
      </c>
      <c r="K39" s="4">
        <f t="shared" si="11"/>
        <v>0</v>
      </c>
      <c r="L39" s="175" t="str">
        <f t="shared" si="2"/>
        <v xml:space="preserve"> </v>
      </c>
      <c r="M39" s="176" t="str">
        <f t="shared" si="3"/>
        <v xml:space="preserve"> </v>
      </c>
      <c r="N39" s="177" t="str">
        <f t="shared" si="4"/>
        <v xml:space="preserve"> </v>
      </c>
      <c r="O39" s="499"/>
      <c r="P39" s="155"/>
      <c r="Q39" s="29"/>
      <c r="R39" s="29"/>
      <c r="S39" s="29"/>
      <c r="T39" s="365"/>
      <c r="U39" s="497"/>
      <c r="V39" s="497"/>
      <c r="W39" s="497"/>
      <c r="X39" s="364"/>
      <c r="Y39" s="365"/>
      <c r="Z39" s="365"/>
      <c r="AA39" s="365"/>
    </row>
    <row r="40" spans="1:28" ht="9.9499999999999993" customHeight="1" x14ac:dyDescent="0.25">
      <c r="A40" s="364"/>
      <c r="B40" s="364"/>
      <c r="C40" s="368"/>
      <c r="D40" s="369"/>
      <c r="E40" s="478"/>
      <c r="F40" s="479"/>
      <c r="G40" s="74">
        <v>6</v>
      </c>
      <c r="H40" s="163" t="str">
        <f t="shared" si="12"/>
        <v/>
      </c>
      <c r="I40" s="62" t="str">
        <f t="shared" si="13"/>
        <v/>
      </c>
      <c r="J40" s="59" t="str">
        <f t="shared" si="14"/>
        <v/>
      </c>
      <c r="K40" s="4">
        <f t="shared" si="11"/>
        <v>0</v>
      </c>
      <c r="L40" s="175" t="str">
        <f t="shared" si="2"/>
        <v xml:space="preserve"> </v>
      </c>
      <c r="M40" s="176" t="str">
        <f t="shared" si="3"/>
        <v xml:space="preserve"> </v>
      </c>
      <c r="N40" s="177" t="str">
        <f t="shared" si="4"/>
        <v xml:space="preserve"> </v>
      </c>
      <c r="O40" s="499"/>
      <c r="P40" s="155"/>
      <c r="Q40" s="29"/>
      <c r="R40" s="29"/>
      <c r="S40" s="29"/>
      <c r="T40" s="365"/>
      <c r="U40" s="497"/>
      <c r="V40" s="497"/>
      <c r="W40" s="497"/>
      <c r="X40" s="364"/>
      <c r="Y40" s="365"/>
      <c r="Z40" s="365"/>
      <c r="AA40" s="365"/>
    </row>
    <row r="41" spans="1:28" ht="9.9499999999999993" customHeight="1" x14ac:dyDescent="0.25">
      <c r="A41" s="364"/>
      <c r="B41" s="364"/>
      <c r="C41" s="368"/>
      <c r="D41" s="369"/>
      <c r="E41" s="478"/>
      <c r="F41" s="479"/>
      <c r="G41" s="74">
        <v>7</v>
      </c>
      <c r="H41" s="163" t="str">
        <f t="shared" si="12"/>
        <v/>
      </c>
      <c r="I41" s="62" t="str">
        <f t="shared" si="13"/>
        <v/>
      </c>
      <c r="J41" s="59" t="str">
        <f t="shared" si="14"/>
        <v/>
      </c>
      <c r="K41" s="4">
        <f t="shared" si="11"/>
        <v>0</v>
      </c>
      <c r="L41" s="175" t="str">
        <f t="shared" si="2"/>
        <v xml:space="preserve"> </v>
      </c>
      <c r="M41" s="176" t="str">
        <f t="shared" si="3"/>
        <v xml:space="preserve"> </v>
      </c>
      <c r="N41" s="177" t="str">
        <f t="shared" si="4"/>
        <v xml:space="preserve"> </v>
      </c>
      <c r="O41" s="499"/>
      <c r="P41" s="155"/>
      <c r="Q41" s="29"/>
      <c r="R41" s="29"/>
      <c r="S41" s="29"/>
      <c r="T41" s="365"/>
      <c r="U41" s="497"/>
      <c r="V41" s="497"/>
      <c r="W41" s="497"/>
      <c r="X41" s="364"/>
      <c r="Y41" s="365"/>
      <c r="Z41" s="365"/>
      <c r="AA41" s="365"/>
    </row>
    <row r="42" spans="1:28" ht="9.9499999999999993" customHeight="1" thickBot="1" x14ac:dyDescent="0.3">
      <c r="A42" s="364"/>
      <c r="B42" s="364"/>
      <c r="C42" s="370"/>
      <c r="D42" s="371"/>
      <c r="E42" s="478"/>
      <c r="F42" s="479"/>
      <c r="G42" s="74">
        <v>8</v>
      </c>
      <c r="H42" s="163" t="str">
        <f t="shared" si="12"/>
        <v/>
      </c>
      <c r="I42" s="62" t="str">
        <f t="shared" si="13"/>
        <v/>
      </c>
      <c r="J42" s="59" t="str">
        <f t="shared" si="14"/>
        <v/>
      </c>
      <c r="K42" s="4">
        <f t="shared" si="11"/>
        <v>0</v>
      </c>
      <c r="L42" s="175" t="str">
        <f t="shared" si="2"/>
        <v xml:space="preserve"> </v>
      </c>
      <c r="M42" s="176" t="str">
        <f t="shared" si="3"/>
        <v xml:space="preserve"> </v>
      </c>
      <c r="N42" s="177" t="str">
        <f t="shared" si="4"/>
        <v xml:space="preserve"> </v>
      </c>
      <c r="O42" s="499"/>
      <c r="P42" s="155"/>
      <c r="Q42" s="29"/>
      <c r="R42" s="29"/>
      <c r="S42" s="29"/>
      <c r="T42" s="365"/>
      <c r="U42" s="497"/>
      <c r="V42" s="497"/>
      <c r="W42" s="497"/>
      <c r="X42" s="364"/>
      <c r="Y42" s="365"/>
      <c r="Z42" s="365"/>
      <c r="AA42" s="365"/>
    </row>
    <row r="43" spans="1:28" ht="9.9499999999999993" customHeight="1" thickBot="1" x14ac:dyDescent="0.3">
      <c r="A43" s="364"/>
      <c r="B43" s="364"/>
      <c r="C43" s="441" t="s">
        <v>18</v>
      </c>
      <c r="D43" s="442"/>
      <c r="E43" s="478"/>
      <c r="F43" s="479"/>
      <c r="G43" s="74">
        <v>9</v>
      </c>
      <c r="H43" s="163" t="str">
        <f t="shared" si="12"/>
        <v/>
      </c>
      <c r="I43" s="62" t="str">
        <f t="shared" si="13"/>
        <v/>
      </c>
      <c r="J43" s="59" t="str">
        <f t="shared" si="14"/>
        <v/>
      </c>
      <c r="K43" s="4">
        <f t="shared" si="11"/>
        <v>0</v>
      </c>
      <c r="L43" s="175" t="str">
        <f t="shared" si="2"/>
        <v xml:space="preserve"> </v>
      </c>
      <c r="M43" s="176" t="str">
        <f t="shared" si="3"/>
        <v xml:space="preserve"> </v>
      </c>
      <c r="N43" s="177" t="str">
        <f t="shared" si="4"/>
        <v xml:space="preserve"> </v>
      </c>
      <c r="O43" s="499"/>
      <c r="P43" s="155"/>
      <c r="T43" s="365"/>
      <c r="U43" s="497"/>
      <c r="V43" s="497"/>
      <c r="W43" s="497"/>
      <c r="X43" s="364"/>
      <c r="Y43" s="365"/>
      <c r="Z43" s="365"/>
      <c r="AA43" s="365"/>
    </row>
    <row r="44" spans="1:28" ht="9.9499999999999993" customHeight="1" x14ac:dyDescent="0.25">
      <c r="A44" s="364"/>
      <c r="B44" s="364"/>
      <c r="C44" s="104" t="s">
        <v>15</v>
      </c>
      <c r="D44" s="303">
        <v>1.95</v>
      </c>
      <c r="E44" s="478"/>
      <c r="F44" s="479"/>
      <c r="G44" s="74">
        <v>10</v>
      </c>
      <c r="H44" s="163" t="str">
        <f t="shared" si="12"/>
        <v/>
      </c>
      <c r="I44" s="62" t="str">
        <f t="shared" si="13"/>
        <v/>
      </c>
      <c r="J44" s="59" t="str">
        <f t="shared" si="14"/>
        <v/>
      </c>
      <c r="K44" s="4">
        <f t="shared" si="11"/>
        <v>0</v>
      </c>
      <c r="L44" s="175" t="str">
        <f t="shared" si="2"/>
        <v xml:space="preserve"> </v>
      </c>
      <c r="M44" s="176" t="str">
        <f t="shared" si="3"/>
        <v xml:space="preserve"> </v>
      </c>
      <c r="N44" s="177" t="str">
        <f t="shared" si="4"/>
        <v xml:space="preserve"> </v>
      </c>
      <c r="O44" s="499"/>
      <c r="P44" s="155"/>
      <c r="T44" s="365"/>
      <c r="U44" s="497"/>
      <c r="V44" s="497"/>
      <c r="W44" s="497"/>
      <c r="X44" s="364"/>
      <c r="Y44" s="365"/>
      <c r="Z44" s="365"/>
      <c r="AA44" s="365"/>
    </row>
    <row r="45" spans="1:28" ht="9.9499999999999993" customHeight="1" x14ac:dyDescent="0.25">
      <c r="A45" s="364"/>
      <c r="B45" s="364"/>
      <c r="C45" s="105" t="s">
        <v>17</v>
      </c>
      <c r="D45" s="303">
        <v>3.5</v>
      </c>
      <c r="E45" s="478"/>
      <c r="F45" s="479"/>
      <c r="G45" s="74">
        <v>11</v>
      </c>
      <c r="H45" s="163" t="str">
        <f t="shared" si="12"/>
        <v/>
      </c>
      <c r="I45" s="62" t="str">
        <f t="shared" si="13"/>
        <v/>
      </c>
      <c r="J45" s="59" t="str">
        <f t="shared" si="14"/>
        <v/>
      </c>
      <c r="K45" s="4">
        <f t="shared" si="11"/>
        <v>0</v>
      </c>
      <c r="L45" s="175" t="str">
        <f t="shared" si="2"/>
        <v xml:space="preserve"> </v>
      </c>
      <c r="M45" s="176" t="str">
        <f t="shared" si="3"/>
        <v xml:space="preserve"> </v>
      </c>
      <c r="N45" s="177" t="str">
        <f t="shared" si="4"/>
        <v xml:space="preserve"> </v>
      </c>
      <c r="O45" s="499"/>
      <c r="P45" s="155"/>
      <c r="T45" s="365"/>
      <c r="U45" s="497"/>
      <c r="V45" s="497"/>
      <c r="W45" s="497"/>
      <c r="X45" s="364"/>
      <c r="Y45" s="365"/>
      <c r="Z45" s="365"/>
      <c r="AA45" s="365"/>
    </row>
    <row r="46" spans="1:28" ht="9.9499999999999993" customHeight="1" thickBot="1" x14ac:dyDescent="0.3">
      <c r="A46" s="364"/>
      <c r="B46" s="364"/>
      <c r="C46" s="106" t="s">
        <v>16</v>
      </c>
      <c r="D46" s="304">
        <v>3.2</v>
      </c>
      <c r="E46" s="480"/>
      <c r="F46" s="481"/>
      <c r="G46" s="75">
        <v>12</v>
      </c>
      <c r="H46" s="164" t="str">
        <f t="shared" si="12"/>
        <v/>
      </c>
      <c r="I46" s="67" t="str">
        <f t="shared" si="13"/>
        <v/>
      </c>
      <c r="J46" s="64" t="str">
        <f t="shared" si="14"/>
        <v/>
      </c>
      <c r="K46" s="5">
        <f t="shared" si="11"/>
        <v>0</v>
      </c>
      <c r="L46" s="178" t="str">
        <f t="shared" si="2"/>
        <v xml:space="preserve"> </v>
      </c>
      <c r="M46" s="179" t="str">
        <f t="shared" si="3"/>
        <v xml:space="preserve"> </v>
      </c>
      <c r="N46" s="180" t="str">
        <f t="shared" si="4"/>
        <v xml:space="preserve"> </v>
      </c>
      <c r="O46" s="500"/>
      <c r="P46" s="155"/>
      <c r="T46" s="365"/>
      <c r="U46" s="497"/>
      <c r="V46" s="497"/>
      <c r="W46" s="497"/>
      <c r="X46" s="364"/>
      <c r="Y46" s="365"/>
      <c r="Z46" s="365"/>
      <c r="AA46" s="365"/>
    </row>
    <row r="47" spans="1:28" ht="9.9499999999999993" customHeight="1" thickBot="1" x14ac:dyDescent="0.3">
      <c r="Y47" s="381" t="s">
        <v>47</v>
      </c>
      <c r="Z47" s="382" t="s">
        <v>46</v>
      </c>
      <c r="AA47" s="383"/>
      <c r="AB47" s="29"/>
    </row>
    <row r="48" spans="1:28" ht="9.9499999999999993" customHeight="1" x14ac:dyDescent="0.25">
      <c r="Y48" s="290"/>
      <c r="Z48" s="85" t="str">
        <f>IFERROR(VLOOKUP($Y48,Entries!$B$2:$E$1000,2,0),"")</f>
        <v/>
      </c>
      <c r="AA48" s="85" t="str">
        <f>IFERROR(VLOOKUP($Y48,Entries!$B$2:$E$1000,3,0),"")</f>
        <v/>
      </c>
      <c r="AB48" s="54" t="str">
        <f>IFERROR(VLOOKUP($Y48,Entries!$B$2:$E$1000,4,0),"")</f>
        <v/>
      </c>
    </row>
    <row r="49" spans="25:28" ht="9.9499999999999993" customHeight="1" thickBot="1" x14ac:dyDescent="0.3">
      <c r="Y49" s="258"/>
      <c r="Z49" s="72" t="str">
        <f>IFERROR(VLOOKUP($Y48,Entries!$H$2:$K$1000,2,0),"")</f>
        <v/>
      </c>
      <c r="AA49" s="208" t="str">
        <f>IFERROR(VLOOKUP($Y48,Entries!$H$2:$K$1000,3,0),"")</f>
        <v/>
      </c>
      <c r="AB49" s="73" t="str">
        <f>IFERROR(VLOOKUP($Y48,Entries!$H$2:$K$1000,4,0),"")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44" priority="4" operator="between">
      <formula>2.9</formula>
      <formula>3.1</formula>
    </cfRule>
    <cfRule type="cellIs" dxfId="43" priority="5" operator="between">
      <formula>1.9</formula>
      <formula>2.1</formula>
    </cfRule>
    <cfRule type="cellIs" dxfId="42" priority="6" operator="between">
      <formula>0.9</formula>
      <formula>1.1</formula>
    </cfRule>
  </conditionalFormatting>
  <conditionalFormatting sqref="G35:G46">
    <cfRule type="cellIs" dxfId="41" priority="1" operator="between">
      <formula>2.9</formula>
      <formula>3.1</formula>
    </cfRule>
    <cfRule type="cellIs" dxfId="40" priority="2" operator="between">
      <formula>1.9</formula>
      <formula>2.1</formula>
    </cfRule>
    <cfRule type="cellIs" dxfId="39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topLeftCell="A2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2.7109375" style="47" customWidth="1"/>
    <col min="12" max="13" width="6.7109375" style="165" customWidth="1"/>
    <col min="14" max="14" width="6.7109375" style="47" customWidth="1"/>
    <col min="15" max="15" width="12.7109375" style="47" customWidth="1"/>
    <col min="16" max="16" width="11.85546875" style="156" hidden="1" customWidth="1"/>
    <col min="17" max="18" width="8.140625" style="50" hidden="1" customWidth="1"/>
    <col min="19" max="19" width="10.28515625" style="47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7" customWidth="1"/>
    <col min="24" max="24" width="4.42578125" style="8" customWidth="1"/>
    <col min="25" max="25" width="5.7109375" style="8" customWidth="1"/>
    <col min="26" max="26" width="15.7109375" style="50" customWidth="1"/>
    <col min="27" max="27" width="15.140625" style="47" customWidth="1"/>
    <col min="28" max="16384" width="9.140625" style="8"/>
  </cols>
  <sheetData>
    <row r="1" spans="1:27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9.9499999999999993" customHeight="1" thickBot="1" x14ac:dyDescent="0.3">
      <c r="A2" s="364"/>
      <c r="B2" s="364"/>
      <c r="C2" s="366" t="s">
        <v>33</v>
      </c>
      <c r="D2" s="367"/>
      <c r="E2" s="473" t="s">
        <v>2</v>
      </c>
      <c r="F2" s="474"/>
      <c r="G2" s="475"/>
      <c r="H2" s="80" t="s">
        <v>1</v>
      </c>
      <c r="I2" s="82" t="s">
        <v>41</v>
      </c>
      <c r="J2" s="77" t="s">
        <v>8</v>
      </c>
      <c r="K2" s="77" t="s">
        <v>27</v>
      </c>
      <c r="L2" s="181" t="s">
        <v>15</v>
      </c>
      <c r="M2" s="171" t="s">
        <v>17</v>
      </c>
      <c r="N2" s="170" t="s">
        <v>16</v>
      </c>
      <c r="O2" s="81" t="s">
        <v>5</v>
      </c>
      <c r="P2" s="473" t="s">
        <v>21</v>
      </c>
      <c r="Q2" s="474"/>
      <c r="R2" s="474"/>
      <c r="S2" s="475"/>
      <c r="T2" s="365"/>
      <c r="U2" s="453" t="s">
        <v>12</v>
      </c>
      <c r="V2" s="454"/>
      <c r="W2" s="455"/>
      <c r="X2" s="364"/>
      <c r="Y2" s="465" t="s">
        <v>13</v>
      </c>
      <c r="Z2" s="466"/>
      <c r="AA2" s="467"/>
    </row>
    <row r="3" spans="1:27" ht="9.9499999999999993" customHeight="1" thickBot="1" x14ac:dyDescent="0.3">
      <c r="A3" s="364"/>
      <c r="B3" s="364"/>
      <c r="C3" s="368"/>
      <c r="D3" s="369"/>
      <c r="E3" s="501" t="s">
        <v>7</v>
      </c>
      <c r="F3" s="502"/>
      <c r="G3" s="502"/>
      <c r="H3" s="46" t="str">
        <f t="shared" ref="H3" si="0">IFERROR(VLOOKUP($J3,$Y$2:$AB$34,2,0),"")</f>
        <v>Freye Witheat</v>
      </c>
      <c r="I3" s="221" t="str">
        <f t="shared" ref="I3" si="1">IFERROR(VLOOKUP($J3,$Y$2:$AB$34,3,0),"")</f>
        <v>Berkhamsted</v>
      </c>
      <c r="J3" s="282">
        <v>95</v>
      </c>
      <c r="K3" s="283">
        <v>10.3</v>
      </c>
      <c r="L3" s="172" t="str">
        <f t="shared" ref="L3:L46" si="2">IF($K3=$D$44,"Equal",IF($K3&gt;=$D$44,IF($K3&gt;0,"NEW","" )," "))</f>
        <v xml:space="preserve"> </v>
      </c>
      <c r="M3" s="173" t="str">
        <f t="shared" ref="M3:M46" si="3">IF($K3&gt;=$D$45,IF($K3&gt;0,"YES","" )," ")</f>
        <v xml:space="preserve"> </v>
      </c>
      <c r="N3" s="174" t="str">
        <f t="shared" ref="N3:N46" si="4">IF($K3&gt;=$D$46,IF($K3&gt;0,"YES","" )," ")</f>
        <v xml:space="preserve"> </v>
      </c>
      <c r="O3" s="338">
        <f>IF(K3&gt;0,RANK(K3,$K$3:$K$34,0),"No Thrower")</f>
        <v>1</v>
      </c>
      <c r="P3" s="152">
        <f>K3</f>
        <v>10.3</v>
      </c>
      <c r="Q3" s="85" t="str">
        <f>H3</f>
        <v>Freye Witheat</v>
      </c>
      <c r="R3" s="85" t="str">
        <f>I3</f>
        <v>Berkhamsted</v>
      </c>
      <c r="S3" s="58">
        <f t="shared" ref="S3:S34" si="5">J3</f>
        <v>95</v>
      </c>
      <c r="T3" s="365"/>
      <c r="U3" s="456"/>
      <c r="V3" s="457"/>
      <c r="W3" s="458"/>
      <c r="X3" s="364"/>
      <c r="Y3" s="282"/>
      <c r="Z3" s="305"/>
      <c r="AA3" s="293"/>
    </row>
    <row r="4" spans="1:27" ht="9.9499999999999993" customHeight="1" x14ac:dyDescent="0.25">
      <c r="A4" s="364"/>
      <c r="B4" s="364"/>
      <c r="C4" s="368"/>
      <c r="D4" s="369"/>
      <c r="E4" s="503"/>
      <c r="F4" s="504"/>
      <c r="G4" s="504"/>
      <c r="H4" s="33" t="str">
        <f>IFERROR(VLOOKUP($J4,$Y$2:$AB$34,2,0),"")</f>
        <v/>
      </c>
      <c r="I4" s="20" t="str">
        <f>IFERROR(VLOOKUP($J4,$Y$2:$AB$34,3,0),"")</f>
        <v/>
      </c>
      <c r="J4" s="284"/>
      <c r="K4" s="285"/>
      <c r="L4" s="175" t="str">
        <f t="shared" si="2"/>
        <v xml:space="preserve"> </v>
      </c>
      <c r="M4" s="176" t="str">
        <f t="shared" si="3"/>
        <v xml:space="preserve"> </v>
      </c>
      <c r="N4" s="177" t="str">
        <f t="shared" si="4"/>
        <v xml:space="preserve"> </v>
      </c>
      <c r="O4" s="339" t="str">
        <f t="shared" ref="O4:O34" si="6">IF(K4&gt;0,RANK(K4,$K$3:$K$34,0),"No Thrower")</f>
        <v>No Thrower</v>
      </c>
      <c r="P4" s="153">
        <f t="shared" ref="P4:P34" si="7">K4</f>
        <v>0</v>
      </c>
      <c r="Q4" s="84" t="str">
        <f t="shared" ref="Q4:R34" si="8">H4</f>
        <v/>
      </c>
      <c r="R4" s="84" t="str">
        <f t="shared" si="8"/>
        <v/>
      </c>
      <c r="S4" s="63">
        <f t="shared" si="5"/>
        <v>0</v>
      </c>
      <c r="T4" s="365"/>
      <c r="U4" s="459" t="s">
        <v>20</v>
      </c>
      <c r="V4" s="460"/>
      <c r="W4" s="461"/>
      <c r="X4" s="364"/>
      <c r="Y4" s="284">
        <v>95</v>
      </c>
      <c r="Z4" s="306" t="s">
        <v>107</v>
      </c>
      <c r="AA4" s="293" t="s">
        <v>86</v>
      </c>
    </row>
    <row r="5" spans="1:27" ht="9.9499999999999993" customHeight="1" x14ac:dyDescent="0.25">
      <c r="A5" s="364"/>
      <c r="B5" s="364"/>
      <c r="C5" s="368"/>
      <c r="D5" s="369"/>
      <c r="E5" s="503"/>
      <c r="F5" s="504"/>
      <c r="G5" s="504"/>
      <c r="H5" s="33" t="str">
        <f t="shared" ref="H5:H34" si="9">IFERROR(VLOOKUP($J5,$Y$2:$AB$34,2,0),"")</f>
        <v/>
      </c>
      <c r="I5" s="20" t="str">
        <f t="shared" ref="I5:I34" si="10">IFERROR(VLOOKUP($J5,$Y$2:$AB$34,3,0),"")</f>
        <v/>
      </c>
      <c r="J5" s="284"/>
      <c r="K5" s="285"/>
      <c r="L5" s="175" t="str">
        <f t="shared" si="2"/>
        <v xml:space="preserve"> </v>
      </c>
      <c r="M5" s="176" t="str">
        <f t="shared" si="3"/>
        <v xml:space="preserve"> </v>
      </c>
      <c r="N5" s="177" t="str">
        <f t="shared" si="4"/>
        <v xml:space="preserve"> </v>
      </c>
      <c r="O5" s="339" t="str">
        <f t="shared" si="6"/>
        <v>No Thrower</v>
      </c>
      <c r="P5" s="153">
        <f t="shared" si="7"/>
        <v>0</v>
      </c>
      <c r="Q5" s="84" t="str">
        <f t="shared" si="8"/>
        <v/>
      </c>
      <c r="R5" s="84" t="str">
        <f t="shared" si="8"/>
        <v/>
      </c>
      <c r="S5" s="63">
        <f t="shared" si="5"/>
        <v>0</v>
      </c>
      <c r="T5" s="365"/>
      <c r="U5" s="462"/>
      <c r="V5" s="463"/>
      <c r="W5" s="464"/>
      <c r="X5" s="364"/>
      <c r="Y5" s="284">
        <v>758</v>
      </c>
      <c r="Z5" s="306" t="s">
        <v>108</v>
      </c>
      <c r="AA5" s="293" t="s">
        <v>77</v>
      </c>
    </row>
    <row r="6" spans="1:27" ht="9.9499999999999993" customHeight="1" x14ac:dyDescent="0.25">
      <c r="A6" s="364"/>
      <c r="B6" s="364"/>
      <c r="C6" s="368"/>
      <c r="D6" s="369"/>
      <c r="E6" s="503"/>
      <c r="F6" s="504"/>
      <c r="G6" s="504"/>
      <c r="H6" s="33" t="str">
        <f t="shared" si="9"/>
        <v/>
      </c>
      <c r="I6" s="20" t="str">
        <f t="shared" si="10"/>
        <v/>
      </c>
      <c r="J6" s="284"/>
      <c r="K6" s="285"/>
      <c r="L6" s="175" t="str">
        <f t="shared" si="2"/>
        <v xml:space="preserve"> </v>
      </c>
      <c r="M6" s="176" t="str">
        <f t="shared" si="3"/>
        <v xml:space="preserve"> </v>
      </c>
      <c r="N6" s="177" t="str">
        <f t="shared" si="4"/>
        <v xml:space="preserve"> </v>
      </c>
      <c r="O6" s="339" t="str">
        <f t="shared" si="6"/>
        <v>No Thrower</v>
      </c>
      <c r="P6" s="153">
        <f t="shared" si="7"/>
        <v>0</v>
      </c>
      <c r="Q6" s="84" t="str">
        <f t="shared" si="8"/>
        <v/>
      </c>
      <c r="R6" s="84" t="str">
        <f t="shared" si="8"/>
        <v/>
      </c>
      <c r="S6" s="63">
        <f t="shared" si="5"/>
        <v>0</v>
      </c>
      <c r="T6" s="365"/>
      <c r="U6" s="462"/>
      <c r="V6" s="463"/>
      <c r="W6" s="464"/>
      <c r="X6" s="364"/>
      <c r="Y6" s="284"/>
      <c r="Z6" s="306"/>
      <c r="AA6" s="293"/>
    </row>
    <row r="7" spans="1:27" ht="9.9499999999999993" customHeight="1" x14ac:dyDescent="0.25">
      <c r="A7" s="364"/>
      <c r="B7" s="364"/>
      <c r="C7" s="368"/>
      <c r="D7" s="369"/>
      <c r="E7" s="503"/>
      <c r="F7" s="504"/>
      <c r="G7" s="504"/>
      <c r="H7" s="33" t="str">
        <f t="shared" si="9"/>
        <v/>
      </c>
      <c r="I7" s="20" t="str">
        <f t="shared" si="10"/>
        <v/>
      </c>
      <c r="J7" s="284"/>
      <c r="K7" s="285"/>
      <c r="L7" s="175" t="str">
        <f t="shared" si="2"/>
        <v xml:space="preserve"> </v>
      </c>
      <c r="M7" s="176" t="str">
        <f t="shared" si="3"/>
        <v xml:space="preserve"> </v>
      </c>
      <c r="N7" s="177" t="str">
        <f t="shared" si="4"/>
        <v xml:space="preserve"> </v>
      </c>
      <c r="O7" s="339" t="str">
        <f t="shared" si="6"/>
        <v>No Thrower</v>
      </c>
      <c r="P7" s="153">
        <f t="shared" si="7"/>
        <v>0</v>
      </c>
      <c r="Q7" s="84" t="str">
        <f t="shared" si="8"/>
        <v/>
      </c>
      <c r="R7" s="84" t="str">
        <f t="shared" si="8"/>
        <v/>
      </c>
      <c r="S7" s="63">
        <f t="shared" si="5"/>
        <v>0</v>
      </c>
      <c r="T7" s="365"/>
      <c r="U7" s="459" t="s">
        <v>60</v>
      </c>
      <c r="V7" s="460"/>
      <c r="W7" s="461"/>
      <c r="X7" s="364"/>
      <c r="Y7" s="284"/>
      <c r="Z7" s="306"/>
      <c r="AA7" s="293"/>
    </row>
    <row r="8" spans="1:27" ht="9.9499999999999993" customHeight="1" x14ac:dyDescent="0.25">
      <c r="A8" s="364"/>
      <c r="B8" s="364"/>
      <c r="C8" s="368"/>
      <c r="D8" s="369"/>
      <c r="E8" s="503"/>
      <c r="F8" s="504"/>
      <c r="G8" s="504"/>
      <c r="H8" s="33" t="str">
        <f t="shared" si="9"/>
        <v/>
      </c>
      <c r="I8" s="20" t="str">
        <f t="shared" si="10"/>
        <v/>
      </c>
      <c r="J8" s="284"/>
      <c r="K8" s="285"/>
      <c r="L8" s="175" t="str">
        <f t="shared" si="2"/>
        <v xml:space="preserve"> </v>
      </c>
      <c r="M8" s="176" t="str">
        <f t="shared" si="3"/>
        <v xml:space="preserve"> </v>
      </c>
      <c r="N8" s="177" t="str">
        <f t="shared" si="4"/>
        <v xml:space="preserve"> </v>
      </c>
      <c r="O8" s="339" t="str">
        <f t="shared" si="6"/>
        <v>No Thrower</v>
      </c>
      <c r="P8" s="153">
        <f t="shared" si="7"/>
        <v>0</v>
      </c>
      <c r="Q8" s="84" t="str">
        <f t="shared" si="8"/>
        <v/>
      </c>
      <c r="R8" s="84" t="str">
        <f t="shared" si="8"/>
        <v/>
      </c>
      <c r="S8" s="63">
        <f t="shared" si="5"/>
        <v>0</v>
      </c>
      <c r="T8" s="365"/>
      <c r="U8" s="462"/>
      <c r="V8" s="463"/>
      <c r="W8" s="464"/>
      <c r="X8" s="364"/>
      <c r="Y8" s="284"/>
      <c r="Z8" s="307"/>
      <c r="AA8" s="293"/>
    </row>
    <row r="9" spans="1:27" ht="9.9499999999999993" customHeight="1" x14ac:dyDescent="0.25">
      <c r="A9" s="364"/>
      <c r="B9" s="364"/>
      <c r="C9" s="368"/>
      <c r="D9" s="369"/>
      <c r="E9" s="503"/>
      <c r="F9" s="504"/>
      <c r="G9" s="504"/>
      <c r="H9" s="34" t="str">
        <f t="shared" si="9"/>
        <v/>
      </c>
      <c r="I9" s="21" t="str">
        <f t="shared" si="10"/>
        <v/>
      </c>
      <c r="J9" s="284"/>
      <c r="K9" s="285"/>
      <c r="L9" s="175" t="str">
        <f t="shared" si="2"/>
        <v xml:space="preserve"> </v>
      </c>
      <c r="M9" s="176" t="str">
        <f t="shared" si="3"/>
        <v xml:space="preserve"> </v>
      </c>
      <c r="N9" s="177" t="str">
        <f t="shared" si="4"/>
        <v xml:space="preserve"> </v>
      </c>
      <c r="O9" s="339" t="str">
        <f t="shared" si="6"/>
        <v>No Thrower</v>
      </c>
      <c r="P9" s="153">
        <f t="shared" si="7"/>
        <v>0</v>
      </c>
      <c r="Q9" s="84" t="str">
        <f t="shared" si="8"/>
        <v/>
      </c>
      <c r="R9" s="84" t="str">
        <f t="shared" si="8"/>
        <v/>
      </c>
      <c r="S9" s="63">
        <f t="shared" si="5"/>
        <v>0</v>
      </c>
      <c r="T9" s="365"/>
      <c r="U9" s="462"/>
      <c r="V9" s="463"/>
      <c r="W9" s="464"/>
      <c r="X9" s="364"/>
      <c r="Y9" s="284"/>
      <c r="Z9" s="306"/>
      <c r="AA9" s="293"/>
    </row>
    <row r="10" spans="1:27" ht="9.9499999999999993" customHeight="1" x14ac:dyDescent="0.25">
      <c r="A10" s="364"/>
      <c r="B10" s="364"/>
      <c r="C10" s="368"/>
      <c r="D10" s="369"/>
      <c r="E10" s="503"/>
      <c r="F10" s="504"/>
      <c r="G10" s="504"/>
      <c r="H10" s="33" t="str">
        <f t="shared" si="9"/>
        <v/>
      </c>
      <c r="I10" s="20" t="str">
        <f t="shared" si="10"/>
        <v/>
      </c>
      <c r="J10" s="284"/>
      <c r="K10" s="285"/>
      <c r="L10" s="175" t="str">
        <f t="shared" si="2"/>
        <v xml:space="preserve"> </v>
      </c>
      <c r="M10" s="176" t="str">
        <f t="shared" si="3"/>
        <v xml:space="preserve"> </v>
      </c>
      <c r="N10" s="177" t="str">
        <f t="shared" si="4"/>
        <v xml:space="preserve"> </v>
      </c>
      <c r="O10" s="339" t="str">
        <f t="shared" si="6"/>
        <v>No Thrower</v>
      </c>
      <c r="P10" s="153">
        <f t="shared" si="7"/>
        <v>0</v>
      </c>
      <c r="Q10" s="84" t="str">
        <f t="shared" si="8"/>
        <v/>
      </c>
      <c r="R10" s="84" t="str">
        <f t="shared" si="8"/>
        <v/>
      </c>
      <c r="S10" s="63">
        <f t="shared" si="5"/>
        <v>0</v>
      </c>
      <c r="T10" s="365"/>
      <c r="U10" s="402" t="s">
        <v>61</v>
      </c>
      <c r="V10" s="403"/>
      <c r="W10" s="404"/>
      <c r="X10" s="364"/>
      <c r="Y10" s="284"/>
      <c r="Z10" s="306"/>
      <c r="AA10" s="293"/>
    </row>
    <row r="11" spans="1:27" ht="9.9499999999999993" customHeight="1" x14ac:dyDescent="0.25">
      <c r="A11" s="364"/>
      <c r="B11" s="364"/>
      <c r="C11" s="368"/>
      <c r="D11" s="369"/>
      <c r="E11" s="503"/>
      <c r="F11" s="504"/>
      <c r="G11" s="504"/>
      <c r="H11" s="33" t="str">
        <f t="shared" si="9"/>
        <v/>
      </c>
      <c r="I11" s="20" t="str">
        <f t="shared" si="10"/>
        <v/>
      </c>
      <c r="J11" s="284"/>
      <c r="K11" s="285"/>
      <c r="L11" s="175" t="str">
        <f t="shared" si="2"/>
        <v xml:space="preserve"> </v>
      </c>
      <c r="M11" s="176" t="str">
        <f t="shared" si="3"/>
        <v xml:space="preserve"> </v>
      </c>
      <c r="N11" s="177" t="str">
        <f t="shared" si="4"/>
        <v xml:space="preserve"> </v>
      </c>
      <c r="O11" s="339" t="str">
        <f t="shared" si="6"/>
        <v>No Thrower</v>
      </c>
      <c r="P11" s="153">
        <f t="shared" si="7"/>
        <v>0</v>
      </c>
      <c r="Q11" s="84" t="str">
        <f t="shared" si="8"/>
        <v/>
      </c>
      <c r="R11" s="84" t="str">
        <f t="shared" si="8"/>
        <v/>
      </c>
      <c r="S11" s="63">
        <f t="shared" si="5"/>
        <v>0</v>
      </c>
      <c r="T11" s="365"/>
      <c r="U11" s="396"/>
      <c r="V11" s="397"/>
      <c r="W11" s="398"/>
      <c r="X11" s="364"/>
      <c r="Y11" s="284"/>
      <c r="Z11" s="306"/>
      <c r="AA11" s="293"/>
    </row>
    <row r="12" spans="1:27" ht="9.9499999999999993" customHeight="1" x14ac:dyDescent="0.25">
      <c r="A12" s="364"/>
      <c r="B12" s="364"/>
      <c r="C12" s="368"/>
      <c r="D12" s="369"/>
      <c r="E12" s="503"/>
      <c r="F12" s="504"/>
      <c r="G12" s="504"/>
      <c r="H12" s="33" t="str">
        <f t="shared" si="9"/>
        <v/>
      </c>
      <c r="I12" s="20" t="str">
        <f t="shared" si="10"/>
        <v/>
      </c>
      <c r="J12" s="284"/>
      <c r="K12" s="285"/>
      <c r="L12" s="175" t="str">
        <f t="shared" si="2"/>
        <v xml:space="preserve"> </v>
      </c>
      <c r="M12" s="176" t="str">
        <f t="shared" si="3"/>
        <v xml:space="preserve"> </v>
      </c>
      <c r="N12" s="177" t="str">
        <f t="shared" si="4"/>
        <v xml:space="preserve"> </v>
      </c>
      <c r="O12" s="339" t="str">
        <f t="shared" si="6"/>
        <v>No Thrower</v>
      </c>
      <c r="P12" s="153">
        <f t="shared" si="7"/>
        <v>0</v>
      </c>
      <c r="Q12" s="84" t="str">
        <f t="shared" si="8"/>
        <v/>
      </c>
      <c r="R12" s="84" t="str">
        <f t="shared" si="8"/>
        <v/>
      </c>
      <c r="S12" s="63">
        <f t="shared" si="5"/>
        <v>0</v>
      </c>
      <c r="T12" s="365"/>
      <c r="U12" s="399"/>
      <c r="V12" s="400"/>
      <c r="W12" s="401"/>
      <c r="X12" s="364"/>
      <c r="Y12" s="284"/>
      <c r="Z12" s="306"/>
      <c r="AA12" s="293"/>
    </row>
    <row r="13" spans="1:27" ht="9.9499999999999993" customHeight="1" x14ac:dyDescent="0.25">
      <c r="A13" s="364"/>
      <c r="B13" s="364"/>
      <c r="C13" s="368"/>
      <c r="D13" s="369"/>
      <c r="E13" s="503"/>
      <c r="F13" s="504"/>
      <c r="G13" s="504"/>
      <c r="H13" s="33" t="str">
        <f t="shared" si="9"/>
        <v/>
      </c>
      <c r="I13" s="20" t="str">
        <f t="shared" si="10"/>
        <v/>
      </c>
      <c r="J13" s="284"/>
      <c r="K13" s="285"/>
      <c r="L13" s="175" t="str">
        <f t="shared" si="2"/>
        <v xml:space="preserve"> </v>
      </c>
      <c r="M13" s="176" t="str">
        <f t="shared" si="3"/>
        <v xml:space="preserve"> </v>
      </c>
      <c r="N13" s="177" t="str">
        <f t="shared" si="4"/>
        <v xml:space="preserve"> </v>
      </c>
      <c r="O13" s="339" t="str">
        <f t="shared" si="6"/>
        <v>No Thrower</v>
      </c>
      <c r="P13" s="153">
        <f t="shared" si="7"/>
        <v>0</v>
      </c>
      <c r="Q13" s="84" t="str">
        <f t="shared" si="8"/>
        <v/>
      </c>
      <c r="R13" s="84" t="str">
        <f t="shared" si="8"/>
        <v/>
      </c>
      <c r="S13" s="63">
        <f t="shared" si="5"/>
        <v>0</v>
      </c>
      <c r="T13" s="365"/>
      <c r="U13" s="402" t="s">
        <v>62</v>
      </c>
      <c r="V13" s="403"/>
      <c r="W13" s="404"/>
      <c r="X13" s="364"/>
      <c r="Y13" s="284"/>
      <c r="Z13" s="306"/>
      <c r="AA13" s="293"/>
    </row>
    <row r="14" spans="1:27" ht="9.9499999999999993" customHeight="1" x14ac:dyDescent="0.25">
      <c r="A14" s="364"/>
      <c r="B14" s="364"/>
      <c r="C14" s="368"/>
      <c r="D14" s="369"/>
      <c r="E14" s="503"/>
      <c r="F14" s="504"/>
      <c r="G14" s="504"/>
      <c r="H14" s="33" t="str">
        <f t="shared" si="9"/>
        <v/>
      </c>
      <c r="I14" s="20" t="str">
        <f t="shared" si="10"/>
        <v/>
      </c>
      <c r="J14" s="286"/>
      <c r="K14" s="285"/>
      <c r="L14" s="175" t="str">
        <f t="shared" si="2"/>
        <v xml:space="preserve"> </v>
      </c>
      <c r="M14" s="176" t="str">
        <f t="shared" si="3"/>
        <v xml:space="preserve"> </v>
      </c>
      <c r="N14" s="177" t="str">
        <f t="shared" si="4"/>
        <v xml:space="preserve"> </v>
      </c>
      <c r="O14" s="339" t="str">
        <f t="shared" si="6"/>
        <v>No Thrower</v>
      </c>
      <c r="P14" s="153">
        <f t="shared" si="7"/>
        <v>0</v>
      </c>
      <c r="Q14" s="84" t="str">
        <f t="shared" si="8"/>
        <v/>
      </c>
      <c r="R14" s="84" t="str">
        <f t="shared" si="8"/>
        <v/>
      </c>
      <c r="S14" s="63">
        <f t="shared" si="5"/>
        <v>0</v>
      </c>
      <c r="T14" s="365"/>
      <c r="U14" s="396"/>
      <c r="V14" s="397"/>
      <c r="W14" s="398"/>
      <c r="X14" s="364"/>
      <c r="Y14" s="286"/>
      <c r="Z14" s="308"/>
      <c r="AA14" s="293"/>
    </row>
    <row r="15" spans="1:27" ht="9.9499999999999993" customHeight="1" x14ac:dyDescent="0.25">
      <c r="A15" s="364"/>
      <c r="B15" s="364"/>
      <c r="C15" s="368"/>
      <c r="D15" s="369"/>
      <c r="E15" s="503"/>
      <c r="F15" s="504"/>
      <c r="G15" s="504"/>
      <c r="H15" s="33" t="str">
        <f t="shared" si="9"/>
        <v/>
      </c>
      <c r="I15" s="20" t="str">
        <f t="shared" si="10"/>
        <v/>
      </c>
      <c r="J15" s="284"/>
      <c r="K15" s="285"/>
      <c r="L15" s="175" t="str">
        <f t="shared" si="2"/>
        <v xml:space="preserve"> </v>
      </c>
      <c r="M15" s="176" t="str">
        <f t="shared" si="3"/>
        <v xml:space="preserve"> </v>
      </c>
      <c r="N15" s="177" t="str">
        <f t="shared" si="4"/>
        <v xml:space="preserve"> </v>
      </c>
      <c r="O15" s="339" t="str">
        <f t="shared" si="6"/>
        <v>No Thrower</v>
      </c>
      <c r="P15" s="153">
        <f t="shared" si="7"/>
        <v>0</v>
      </c>
      <c r="Q15" s="84" t="str">
        <f t="shared" si="8"/>
        <v/>
      </c>
      <c r="R15" s="84" t="str">
        <f t="shared" si="8"/>
        <v/>
      </c>
      <c r="S15" s="63">
        <f t="shared" si="5"/>
        <v>0</v>
      </c>
      <c r="T15" s="365"/>
      <c r="U15" s="399"/>
      <c r="V15" s="400"/>
      <c r="W15" s="401"/>
      <c r="X15" s="364"/>
      <c r="Y15" s="284"/>
      <c r="Z15" s="307"/>
      <c r="AA15" s="293"/>
    </row>
    <row r="16" spans="1:27" ht="9.9499999999999993" customHeight="1" x14ac:dyDescent="0.25">
      <c r="A16" s="364"/>
      <c r="B16" s="364"/>
      <c r="C16" s="368"/>
      <c r="D16" s="369"/>
      <c r="E16" s="503"/>
      <c r="F16" s="504"/>
      <c r="G16" s="504"/>
      <c r="H16" s="35" t="str">
        <f t="shared" si="9"/>
        <v/>
      </c>
      <c r="I16" s="222" t="str">
        <f t="shared" si="10"/>
        <v/>
      </c>
      <c r="J16" s="284"/>
      <c r="K16" s="285"/>
      <c r="L16" s="175" t="str">
        <f t="shared" si="2"/>
        <v xml:space="preserve"> </v>
      </c>
      <c r="M16" s="176" t="str">
        <f t="shared" si="3"/>
        <v xml:space="preserve"> </v>
      </c>
      <c r="N16" s="177" t="str">
        <f t="shared" si="4"/>
        <v xml:space="preserve"> </v>
      </c>
      <c r="O16" s="339" t="str">
        <f t="shared" si="6"/>
        <v>No Thrower</v>
      </c>
      <c r="P16" s="153">
        <f t="shared" si="7"/>
        <v>0</v>
      </c>
      <c r="Q16" s="84" t="str">
        <f t="shared" si="8"/>
        <v/>
      </c>
      <c r="R16" s="84" t="str">
        <f t="shared" si="8"/>
        <v/>
      </c>
      <c r="S16" s="63">
        <f t="shared" si="5"/>
        <v>0</v>
      </c>
      <c r="T16" s="365"/>
      <c r="U16" s="402"/>
      <c r="V16" s="403"/>
      <c r="W16" s="404"/>
      <c r="X16" s="364"/>
      <c r="Y16" s="291"/>
      <c r="Z16" s="292"/>
      <c r="AA16" s="293"/>
    </row>
    <row r="17" spans="1:27" ht="9.9499999999999993" customHeight="1" x14ac:dyDescent="0.25">
      <c r="A17" s="364"/>
      <c r="B17" s="364"/>
      <c r="C17" s="368"/>
      <c r="D17" s="369"/>
      <c r="E17" s="503"/>
      <c r="F17" s="504"/>
      <c r="G17" s="504"/>
      <c r="H17" s="7" t="str">
        <f t="shared" si="9"/>
        <v/>
      </c>
      <c r="I17" s="10" t="str">
        <f t="shared" si="10"/>
        <v/>
      </c>
      <c r="J17" s="286"/>
      <c r="K17" s="285"/>
      <c r="L17" s="175" t="str">
        <f t="shared" si="2"/>
        <v xml:space="preserve"> </v>
      </c>
      <c r="M17" s="176" t="str">
        <f t="shared" si="3"/>
        <v xml:space="preserve"> </v>
      </c>
      <c r="N17" s="177" t="str">
        <f t="shared" si="4"/>
        <v xml:space="preserve"> </v>
      </c>
      <c r="O17" s="339" t="str">
        <f t="shared" si="6"/>
        <v>No Thrower</v>
      </c>
      <c r="P17" s="153">
        <f t="shared" si="7"/>
        <v>0</v>
      </c>
      <c r="Q17" s="84" t="str">
        <f t="shared" si="8"/>
        <v/>
      </c>
      <c r="R17" s="84" t="str">
        <f t="shared" si="8"/>
        <v/>
      </c>
      <c r="S17" s="63">
        <f t="shared" si="5"/>
        <v>0</v>
      </c>
      <c r="T17" s="365"/>
      <c r="U17" s="396"/>
      <c r="V17" s="397"/>
      <c r="W17" s="398"/>
      <c r="X17" s="364"/>
      <c r="Y17" s="291"/>
      <c r="Z17" s="292"/>
      <c r="AA17" s="293"/>
    </row>
    <row r="18" spans="1:27" ht="9.9499999999999993" customHeight="1" x14ac:dyDescent="0.25">
      <c r="A18" s="364"/>
      <c r="B18" s="364"/>
      <c r="C18" s="368"/>
      <c r="D18" s="369"/>
      <c r="E18" s="503"/>
      <c r="F18" s="504"/>
      <c r="G18" s="504"/>
      <c r="H18" s="7" t="str">
        <f t="shared" si="9"/>
        <v/>
      </c>
      <c r="I18" s="10" t="str">
        <f t="shared" si="10"/>
        <v/>
      </c>
      <c r="J18" s="286"/>
      <c r="K18" s="285"/>
      <c r="L18" s="175" t="str">
        <f t="shared" si="2"/>
        <v xml:space="preserve"> </v>
      </c>
      <c r="M18" s="176" t="str">
        <f t="shared" si="3"/>
        <v xml:space="preserve"> </v>
      </c>
      <c r="N18" s="177" t="str">
        <f t="shared" si="4"/>
        <v xml:space="preserve"> </v>
      </c>
      <c r="O18" s="339" t="str">
        <f t="shared" si="6"/>
        <v>No Thrower</v>
      </c>
      <c r="P18" s="153">
        <f t="shared" si="7"/>
        <v>0</v>
      </c>
      <c r="Q18" s="84" t="str">
        <f t="shared" si="8"/>
        <v/>
      </c>
      <c r="R18" s="84" t="str">
        <f t="shared" si="8"/>
        <v/>
      </c>
      <c r="S18" s="63">
        <f t="shared" si="5"/>
        <v>0</v>
      </c>
      <c r="T18" s="365"/>
      <c r="U18" s="399"/>
      <c r="V18" s="400"/>
      <c r="W18" s="401"/>
      <c r="X18" s="364"/>
      <c r="Y18" s="291"/>
      <c r="Z18" s="292"/>
      <c r="AA18" s="293"/>
    </row>
    <row r="19" spans="1:27" ht="9.9499999999999993" customHeight="1" x14ac:dyDescent="0.25">
      <c r="A19" s="364"/>
      <c r="B19" s="364"/>
      <c r="C19" s="368"/>
      <c r="D19" s="369"/>
      <c r="E19" s="503"/>
      <c r="F19" s="504"/>
      <c r="G19" s="504"/>
      <c r="H19" s="34" t="str">
        <f t="shared" si="9"/>
        <v/>
      </c>
      <c r="I19" s="21" t="str">
        <f t="shared" si="10"/>
        <v/>
      </c>
      <c r="J19" s="284"/>
      <c r="K19" s="285"/>
      <c r="L19" s="175" t="str">
        <f t="shared" si="2"/>
        <v xml:space="preserve"> </v>
      </c>
      <c r="M19" s="176" t="str">
        <f t="shared" si="3"/>
        <v xml:space="preserve"> </v>
      </c>
      <c r="N19" s="177" t="str">
        <f t="shared" si="4"/>
        <v xml:space="preserve"> </v>
      </c>
      <c r="O19" s="339" t="str">
        <f t="shared" si="6"/>
        <v>No Thrower</v>
      </c>
      <c r="P19" s="153">
        <f t="shared" si="7"/>
        <v>0</v>
      </c>
      <c r="Q19" s="84" t="str">
        <f t="shared" si="8"/>
        <v/>
      </c>
      <c r="R19" s="84" t="str">
        <f t="shared" si="8"/>
        <v/>
      </c>
      <c r="S19" s="63">
        <f t="shared" si="5"/>
        <v>0</v>
      </c>
      <c r="T19" s="365"/>
      <c r="U19" s="402"/>
      <c r="V19" s="403"/>
      <c r="W19" s="404"/>
      <c r="X19" s="364"/>
      <c r="Y19" s="291"/>
      <c r="Z19" s="292"/>
      <c r="AA19" s="293"/>
    </row>
    <row r="20" spans="1:27" ht="9.9499999999999993" customHeight="1" x14ac:dyDescent="0.25">
      <c r="A20" s="364"/>
      <c r="B20" s="364"/>
      <c r="C20" s="368"/>
      <c r="D20" s="369"/>
      <c r="E20" s="503"/>
      <c r="F20" s="504"/>
      <c r="G20" s="504"/>
      <c r="H20" s="33" t="str">
        <f t="shared" si="9"/>
        <v/>
      </c>
      <c r="I20" s="20" t="str">
        <f t="shared" si="10"/>
        <v/>
      </c>
      <c r="J20" s="284"/>
      <c r="K20" s="285"/>
      <c r="L20" s="175" t="str">
        <f t="shared" si="2"/>
        <v xml:space="preserve"> </v>
      </c>
      <c r="M20" s="176" t="str">
        <f t="shared" si="3"/>
        <v xml:space="preserve"> </v>
      </c>
      <c r="N20" s="177" t="str">
        <f t="shared" si="4"/>
        <v xml:space="preserve"> </v>
      </c>
      <c r="O20" s="339" t="str">
        <f t="shared" si="6"/>
        <v>No Thrower</v>
      </c>
      <c r="P20" s="153">
        <f t="shared" si="7"/>
        <v>0</v>
      </c>
      <c r="Q20" s="84" t="str">
        <f t="shared" si="8"/>
        <v/>
      </c>
      <c r="R20" s="84" t="str">
        <f t="shared" si="8"/>
        <v/>
      </c>
      <c r="S20" s="63">
        <f t="shared" si="5"/>
        <v>0</v>
      </c>
      <c r="T20" s="365"/>
      <c r="U20" s="396"/>
      <c r="V20" s="397"/>
      <c r="W20" s="398"/>
      <c r="X20" s="364"/>
      <c r="Y20" s="291"/>
      <c r="Z20" s="292"/>
      <c r="AA20" s="293"/>
    </row>
    <row r="21" spans="1:27" ht="9.9499999999999993" customHeight="1" x14ac:dyDescent="0.25">
      <c r="A21" s="364"/>
      <c r="B21" s="364"/>
      <c r="C21" s="368"/>
      <c r="D21" s="369"/>
      <c r="E21" s="503"/>
      <c r="F21" s="504"/>
      <c r="G21" s="504"/>
      <c r="H21" s="34" t="str">
        <f t="shared" si="9"/>
        <v/>
      </c>
      <c r="I21" s="21" t="str">
        <f t="shared" si="10"/>
        <v/>
      </c>
      <c r="J21" s="284"/>
      <c r="K21" s="285"/>
      <c r="L21" s="175" t="str">
        <f t="shared" si="2"/>
        <v xml:space="preserve"> </v>
      </c>
      <c r="M21" s="176" t="str">
        <f t="shared" si="3"/>
        <v xml:space="preserve"> </v>
      </c>
      <c r="N21" s="177" t="str">
        <f t="shared" si="4"/>
        <v xml:space="preserve"> </v>
      </c>
      <c r="O21" s="339" t="str">
        <f t="shared" si="6"/>
        <v>No Thrower</v>
      </c>
      <c r="P21" s="153">
        <f t="shared" si="7"/>
        <v>0</v>
      </c>
      <c r="Q21" s="84" t="str">
        <f t="shared" si="8"/>
        <v/>
      </c>
      <c r="R21" s="84" t="str">
        <f t="shared" si="8"/>
        <v/>
      </c>
      <c r="S21" s="63">
        <f t="shared" si="5"/>
        <v>0</v>
      </c>
      <c r="T21" s="365"/>
      <c r="U21" s="399"/>
      <c r="V21" s="400"/>
      <c r="W21" s="401"/>
      <c r="X21" s="364"/>
      <c r="Y21" s="291"/>
      <c r="Z21" s="292"/>
      <c r="AA21" s="293"/>
    </row>
    <row r="22" spans="1:27" ht="9.9499999999999993" customHeight="1" x14ac:dyDescent="0.25">
      <c r="A22" s="364"/>
      <c r="B22" s="364"/>
      <c r="C22" s="368"/>
      <c r="D22" s="369"/>
      <c r="E22" s="503"/>
      <c r="F22" s="504"/>
      <c r="G22" s="504"/>
      <c r="H22" s="34" t="str">
        <f t="shared" si="9"/>
        <v/>
      </c>
      <c r="I22" s="21" t="str">
        <f t="shared" si="10"/>
        <v/>
      </c>
      <c r="J22" s="284"/>
      <c r="K22" s="285"/>
      <c r="L22" s="175" t="str">
        <f t="shared" si="2"/>
        <v xml:space="preserve"> </v>
      </c>
      <c r="M22" s="176" t="str">
        <f t="shared" si="3"/>
        <v xml:space="preserve"> </v>
      </c>
      <c r="N22" s="177" t="str">
        <f t="shared" si="4"/>
        <v xml:space="preserve"> </v>
      </c>
      <c r="O22" s="339" t="str">
        <f t="shared" si="6"/>
        <v>No Thrower</v>
      </c>
      <c r="P22" s="153">
        <f t="shared" si="7"/>
        <v>0</v>
      </c>
      <c r="Q22" s="84" t="str">
        <f t="shared" si="8"/>
        <v/>
      </c>
      <c r="R22" s="84" t="str">
        <f t="shared" si="8"/>
        <v/>
      </c>
      <c r="S22" s="63">
        <f t="shared" si="5"/>
        <v>0</v>
      </c>
      <c r="T22" s="365"/>
      <c r="U22" s="405"/>
      <c r="V22" s="406"/>
      <c r="W22" s="407"/>
      <c r="X22" s="364"/>
      <c r="Y22" s="291"/>
      <c r="Z22" s="292"/>
      <c r="AA22" s="293"/>
    </row>
    <row r="23" spans="1:27" ht="9.9499999999999993" customHeight="1" x14ac:dyDescent="0.25">
      <c r="A23" s="364"/>
      <c r="B23" s="364"/>
      <c r="C23" s="368"/>
      <c r="D23" s="369"/>
      <c r="E23" s="503"/>
      <c r="F23" s="504"/>
      <c r="G23" s="504"/>
      <c r="H23" s="33" t="str">
        <f t="shared" si="9"/>
        <v/>
      </c>
      <c r="I23" s="20" t="str">
        <f t="shared" si="10"/>
        <v/>
      </c>
      <c r="J23" s="284"/>
      <c r="K23" s="285"/>
      <c r="L23" s="175" t="str">
        <f t="shared" si="2"/>
        <v xml:space="preserve"> </v>
      </c>
      <c r="M23" s="176" t="str">
        <f t="shared" si="3"/>
        <v xml:space="preserve"> </v>
      </c>
      <c r="N23" s="177" t="str">
        <f t="shared" si="4"/>
        <v xml:space="preserve"> </v>
      </c>
      <c r="O23" s="339" t="str">
        <f t="shared" si="6"/>
        <v>No Thrower</v>
      </c>
      <c r="P23" s="153">
        <f t="shared" si="7"/>
        <v>0</v>
      </c>
      <c r="Q23" s="84" t="str">
        <f t="shared" si="8"/>
        <v/>
      </c>
      <c r="R23" s="84" t="str">
        <f t="shared" si="8"/>
        <v/>
      </c>
      <c r="S23" s="63">
        <f t="shared" si="5"/>
        <v>0</v>
      </c>
      <c r="T23" s="365"/>
      <c r="U23" s="408"/>
      <c r="V23" s="409"/>
      <c r="W23" s="410"/>
      <c r="X23" s="364"/>
      <c r="Y23" s="291"/>
      <c r="Z23" s="292"/>
      <c r="AA23" s="293"/>
    </row>
    <row r="24" spans="1:27" ht="9.9499999999999993" customHeight="1" x14ac:dyDescent="0.25">
      <c r="A24" s="364"/>
      <c r="B24" s="364"/>
      <c r="C24" s="368"/>
      <c r="D24" s="369"/>
      <c r="E24" s="503"/>
      <c r="F24" s="504"/>
      <c r="G24" s="504"/>
      <c r="H24" s="33" t="str">
        <f t="shared" si="9"/>
        <v/>
      </c>
      <c r="I24" s="20" t="str">
        <f t="shared" si="10"/>
        <v/>
      </c>
      <c r="J24" s="284"/>
      <c r="K24" s="285"/>
      <c r="L24" s="175" t="str">
        <f t="shared" si="2"/>
        <v xml:space="preserve"> </v>
      </c>
      <c r="M24" s="176" t="str">
        <f t="shared" si="3"/>
        <v xml:space="preserve"> </v>
      </c>
      <c r="N24" s="177" t="str">
        <f t="shared" si="4"/>
        <v xml:space="preserve"> </v>
      </c>
      <c r="O24" s="339" t="str">
        <f t="shared" si="6"/>
        <v>No Thrower</v>
      </c>
      <c r="P24" s="153">
        <f t="shared" si="7"/>
        <v>0</v>
      </c>
      <c r="Q24" s="84" t="str">
        <f t="shared" si="8"/>
        <v/>
      </c>
      <c r="R24" s="84" t="str">
        <f t="shared" si="8"/>
        <v/>
      </c>
      <c r="S24" s="63">
        <f t="shared" si="5"/>
        <v>0</v>
      </c>
      <c r="T24" s="365"/>
      <c r="U24" s="411"/>
      <c r="V24" s="412"/>
      <c r="W24" s="413"/>
      <c r="X24" s="364"/>
      <c r="Y24" s="291"/>
      <c r="Z24" s="292"/>
      <c r="AA24" s="293"/>
    </row>
    <row r="25" spans="1:27" ht="9.9499999999999993" customHeight="1" x14ac:dyDescent="0.25">
      <c r="A25" s="364"/>
      <c r="B25" s="364"/>
      <c r="C25" s="368"/>
      <c r="D25" s="369"/>
      <c r="E25" s="503"/>
      <c r="F25" s="504"/>
      <c r="G25" s="504"/>
      <c r="H25" s="7" t="str">
        <f t="shared" si="9"/>
        <v/>
      </c>
      <c r="I25" s="10" t="str">
        <f t="shared" si="10"/>
        <v/>
      </c>
      <c r="J25" s="286"/>
      <c r="K25" s="285"/>
      <c r="L25" s="175" t="str">
        <f t="shared" si="2"/>
        <v xml:space="preserve"> </v>
      </c>
      <c r="M25" s="176" t="str">
        <f t="shared" si="3"/>
        <v xml:space="preserve"> </v>
      </c>
      <c r="N25" s="177" t="str">
        <f t="shared" si="4"/>
        <v xml:space="preserve"> </v>
      </c>
      <c r="O25" s="339" t="str">
        <f t="shared" si="6"/>
        <v>No Thrower</v>
      </c>
      <c r="P25" s="153">
        <f t="shared" si="7"/>
        <v>0</v>
      </c>
      <c r="Q25" s="84" t="str">
        <f t="shared" si="8"/>
        <v/>
      </c>
      <c r="R25" s="84" t="str">
        <f t="shared" si="8"/>
        <v/>
      </c>
      <c r="S25" s="63">
        <f t="shared" si="5"/>
        <v>0</v>
      </c>
      <c r="T25" s="365"/>
      <c r="U25" s="482"/>
      <c r="V25" s="483"/>
      <c r="W25" s="484"/>
      <c r="X25" s="364"/>
      <c r="Y25" s="291"/>
      <c r="Z25" s="292"/>
      <c r="AA25" s="293"/>
    </row>
    <row r="26" spans="1:27" ht="9.9499999999999993" customHeight="1" x14ac:dyDescent="0.25">
      <c r="A26" s="364"/>
      <c r="B26" s="364"/>
      <c r="C26" s="368"/>
      <c r="D26" s="369"/>
      <c r="E26" s="503"/>
      <c r="F26" s="504"/>
      <c r="G26" s="504"/>
      <c r="H26" s="7" t="str">
        <f t="shared" si="9"/>
        <v/>
      </c>
      <c r="I26" s="10" t="str">
        <f t="shared" si="10"/>
        <v/>
      </c>
      <c r="J26" s="286"/>
      <c r="K26" s="285"/>
      <c r="L26" s="175" t="str">
        <f t="shared" si="2"/>
        <v xml:space="preserve"> </v>
      </c>
      <c r="M26" s="176" t="str">
        <f t="shared" si="3"/>
        <v xml:space="preserve"> </v>
      </c>
      <c r="N26" s="177" t="str">
        <f t="shared" si="4"/>
        <v xml:space="preserve"> </v>
      </c>
      <c r="O26" s="339" t="str">
        <f t="shared" si="6"/>
        <v>No Thrower</v>
      </c>
      <c r="P26" s="153">
        <f t="shared" si="7"/>
        <v>0</v>
      </c>
      <c r="Q26" s="84" t="str">
        <f t="shared" si="8"/>
        <v/>
      </c>
      <c r="R26" s="84" t="str">
        <f t="shared" si="8"/>
        <v/>
      </c>
      <c r="S26" s="63">
        <f t="shared" si="5"/>
        <v>0</v>
      </c>
      <c r="T26" s="365"/>
      <c r="U26" s="482"/>
      <c r="V26" s="483"/>
      <c r="W26" s="484"/>
      <c r="X26" s="364"/>
      <c r="Y26" s="291"/>
      <c r="Z26" s="292"/>
      <c r="AA26" s="293"/>
    </row>
    <row r="27" spans="1:27" ht="9.9499999999999993" customHeight="1" x14ac:dyDescent="0.25">
      <c r="A27" s="364"/>
      <c r="B27" s="364"/>
      <c r="C27" s="368"/>
      <c r="D27" s="369"/>
      <c r="E27" s="503"/>
      <c r="F27" s="504"/>
      <c r="G27" s="504"/>
      <c r="H27" s="33" t="str">
        <f t="shared" si="9"/>
        <v/>
      </c>
      <c r="I27" s="20" t="str">
        <f t="shared" si="10"/>
        <v/>
      </c>
      <c r="J27" s="284"/>
      <c r="K27" s="285"/>
      <c r="L27" s="175" t="str">
        <f t="shared" si="2"/>
        <v xml:space="preserve"> </v>
      </c>
      <c r="M27" s="176" t="str">
        <f t="shared" si="3"/>
        <v xml:space="preserve"> </v>
      </c>
      <c r="N27" s="177" t="str">
        <f t="shared" si="4"/>
        <v xml:space="preserve"> </v>
      </c>
      <c r="O27" s="339" t="str">
        <f t="shared" si="6"/>
        <v>No Thrower</v>
      </c>
      <c r="P27" s="153">
        <f t="shared" si="7"/>
        <v>0</v>
      </c>
      <c r="Q27" s="84" t="str">
        <f t="shared" si="8"/>
        <v/>
      </c>
      <c r="R27" s="84" t="str">
        <f t="shared" si="8"/>
        <v/>
      </c>
      <c r="S27" s="63">
        <f t="shared" si="5"/>
        <v>0</v>
      </c>
      <c r="T27" s="365"/>
      <c r="U27" s="482"/>
      <c r="V27" s="483"/>
      <c r="W27" s="484"/>
      <c r="X27" s="364"/>
      <c r="Y27" s="291"/>
      <c r="Z27" s="292"/>
      <c r="AA27" s="293"/>
    </row>
    <row r="28" spans="1:27" ht="9.9499999999999993" customHeight="1" x14ac:dyDescent="0.25">
      <c r="A28" s="364"/>
      <c r="B28" s="364"/>
      <c r="C28" s="368"/>
      <c r="D28" s="369"/>
      <c r="E28" s="503"/>
      <c r="F28" s="504"/>
      <c r="G28" s="504"/>
      <c r="H28" s="33" t="str">
        <f t="shared" si="9"/>
        <v/>
      </c>
      <c r="I28" s="20" t="str">
        <f t="shared" si="10"/>
        <v/>
      </c>
      <c r="J28" s="284"/>
      <c r="K28" s="285"/>
      <c r="L28" s="175" t="str">
        <f t="shared" si="2"/>
        <v xml:space="preserve"> </v>
      </c>
      <c r="M28" s="176" t="str">
        <f t="shared" si="3"/>
        <v xml:space="preserve"> </v>
      </c>
      <c r="N28" s="177" t="str">
        <f t="shared" si="4"/>
        <v xml:space="preserve"> </v>
      </c>
      <c r="O28" s="339" t="str">
        <f t="shared" si="6"/>
        <v>No Thrower</v>
      </c>
      <c r="P28" s="153">
        <f t="shared" si="7"/>
        <v>0</v>
      </c>
      <c r="Q28" s="84" t="str">
        <f t="shared" si="8"/>
        <v/>
      </c>
      <c r="R28" s="84" t="str">
        <f t="shared" si="8"/>
        <v/>
      </c>
      <c r="S28" s="63">
        <f t="shared" si="5"/>
        <v>0</v>
      </c>
      <c r="T28" s="365"/>
      <c r="U28" s="482"/>
      <c r="V28" s="483"/>
      <c r="W28" s="484"/>
      <c r="X28" s="364"/>
      <c r="Y28" s="291"/>
      <c r="Z28" s="292"/>
      <c r="AA28" s="293"/>
    </row>
    <row r="29" spans="1:27" ht="9.9499999999999993" customHeight="1" x14ac:dyDescent="0.25">
      <c r="A29" s="364"/>
      <c r="B29" s="364"/>
      <c r="C29" s="368"/>
      <c r="D29" s="369"/>
      <c r="E29" s="503"/>
      <c r="F29" s="504"/>
      <c r="G29" s="504"/>
      <c r="H29" s="34" t="str">
        <f t="shared" si="9"/>
        <v/>
      </c>
      <c r="I29" s="21" t="str">
        <f t="shared" si="10"/>
        <v/>
      </c>
      <c r="J29" s="284"/>
      <c r="K29" s="285"/>
      <c r="L29" s="175" t="str">
        <f t="shared" si="2"/>
        <v xml:space="preserve"> </v>
      </c>
      <c r="M29" s="176" t="str">
        <f t="shared" si="3"/>
        <v xml:space="preserve"> </v>
      </c>
      <c r="N29" s="177" t="str">
        <f t="shared" si="4"/>
        <v xml:space="preserve"> </v>
      </c>
      <c r="O29" s="339" t="str">
        <f t="shared" si="6"/>
        <v>No Thrower</v>
      </c>
      <c r="P29" s="153">
        <f t="shared" si="7"/>
        <v>0</v>
      </c>
      <c r="Q29" s="84" t="str">
        <f t="shared" si="8"/>
        <v/>
      </c>
      <c r="R29" s="84" t="str">
        <f t="shared" si="8"/>
        <v/>
      </c>
      <c r="S29" s="63">
        <f t="shared" si="5"/>
        <v>0</v>
      </c>
      <c r="T29" s="365"/>
      <c r="U29" s="482"/>
      <c r="V29" s="483"/>
      <c r="W29" s="484"/>
      <c r="X29" s="364"/>
      <c r="Y29" s="291"/>
      <c r="Z29" s="292"/>
      <c r="AA29" s="293"/>
    </row>
    <row r="30" spans="1:27" ht="9.9499999999999993" customHeight="1" thickBot="1" x14ac:dyDescent="0.3">
      <c r="A30" s="364"/>
      <c r="B30" s="364"/>
      <c r="C30" s="368"/>
      <c r="D30" s="369"/>
      <c r="E30" s="503"/>
      <c r="F30" s="504"/>
      <c r="G30" s="504"/>
      <c r="H30" s="33" t="str">
        <f t="shared" si="9"/>
        <v/>
      </c>
      <c r="I30" s="20" t="str">
        <f t="shared" si="10"/>
        <v/>
      </c>
      <c r="J30" s="284"/>
      <c r="K30" s="285"/>
      <c r="L30" s="175" t="str">
        <f t="shared" si="2"/>
        <v xml:space="preserve"> </v>
      </c>
      <c r="M30" s="176" t="str">
        <f t="shared" si="3"/>
        <v xml:space="preserve"> </v>
      </c>
      <c r="N30" s="177" t="str">
        <f t="shared" si="4"/>
        <v xml:space="preserve"> </v>
      </c>
      <c r="O30" s="339" t="str">
        <f t="shared" si="6"/>
        <v>No Thrower</v>
      </c>
      <c r="P30" s="153">
        <f t="shared" si="7"/>
        <v>0</v>
      </c>
      <c r="Q30" s="84" t="str">
        <f t="shared" si="8"/>
        <v/>
      </c>
      <c r="R30" s="84" t="str">
        <f t="shared" si="8"/>
        <v/>
      </c>
      <c r="S30" s="63">
        <f t="shared" si="5"/>
        <v>0</v>
      </c>
      <c r="T30" s="365"/>
      <c r="U30" s="485"/>
      <c r="V30" s="486"/>
      <c r="W30" s="487"/>
      <c r="X30" s="364"/>
      <c r="Y30" s="291"/>
      <c r="Z30" s="292"/>
      <c r="AA30" s="293"/>
    </row>
    <row r="31" spans="1:27" ht="9.9499999999999993" customHeight="1" x14ac:dyDescent="0.25">
      <c r="A31" s="364"/>
      <c r="B31" s="364"/>
      <c r="C31" s="368"/>
      <c r="D31" s="369"/>
      <c r="E31" s="503"/>
      <c r="F31" s="504"/>
      <c r="G31" s="504"/>
      <c r="H31" s="33" t="str">
        <f t="shared" si="9"/>
        <v/>
      </c>
      <c r="I31" s="20" t="str">
        <f t="shared" si="10"/>
        <v/>
      </c>
      <c r="J31" s="284"/>
      <c r="K31" s="285"/>
      <c r="L31" s="175" t="str">
        <f t="shared" si="2"/>
        <v xml:space="preserve"> </v>
      </c>
      <c r="M31" s="176" t="str">
        <f t="shared" si="3"/>
        <v xml:space="preserve"> </v>
      </c>
      <c r="N31" s="177" t="str">
        <f t="shared" si="4"/>
        <v xml:space="preserve"> </v>
      </c>
      <c r="O31" s="339" t="str">
        <f t="shared" si="6"/>
        <v>No Thrower</v>
      </c>
      <c r="P31" s="153">
        <f t="shared" si="7"/>
        <v>0</v>
      </c>
      <c r="Q31" s="84" t="str">
        <f t="shared" si="8"/>
        <v/>
      </c>
      <c r="R31" s="84" t="str">
        <f t="shared" si="8"/>
        <v/>
      </c>
      <c r="S31" s="63">
        <f t="shared" si="5"/>
        <v>0</v>
      </c>
      <c r="T31" s="365"/>
      <c r="U31" s="495"/>
      <c r="V31" s="495"/>
      <c r="W31" s="495"/>
      <c r="X31" s="364"/>
      <c r="Y31" s="291"/>
      <c r="Z31" s="292"/>
      <c r="AA31" s="293"/>
    </row>
    <row r="32" spans="1:27" ht="9.9499999999999993" customHeight="1" x14ac:dyDescent="0.25">
      <c r="A32" s="364"/>
      <c r="B32" s="364"/>
      <c r="C32" s="368"/>
      <c r="D32" s="369"/>
      <c r="E32" s="503"/>
      <c r="F32" s="504"/>
      <c r="G32" s="504"/>
      <c r="H32" s="33" t="str">
        <f t="shared" si="9"/>
        <v/>
      </c>
      <c r="I32" s="20" t="str">
        <f t="shared" si="10"/>
        <v/>
      </c>
      <c r="J32" s="284"/>
      <c r="K32" s="285"/>
      <c r="L32" s="175" t="str">
        <f t="shared" si="2"/>
        <v xml:space="preserve"> </v>
      </c>
      <c r="M32" s="176" t="str">
        <f t="shared" si="3"/>
        <v xml:space="preserve"> </v>
      </c>
      <c r="N32" s="177" t="str">
        <f t="shared" si="4"/>
        <v xml:space="preserve"> </v>
      </c>
      <c r="O32" s="339" t="str">
        <f t="shared" si="6"/>
        <v>No Thrower</v>
      </c>
      <c r="P32" s="153">
        <f t="shared" si="7"/>
        <v>0</v>
      </c>
      <c r="Q32" s="84" t="str">
        <f t="shared" si="8"/>
        <v/>
      </c>
      <c r="R32" s="84" t="str">
        <f t="shared" si="8"/>
        <v/>
      </c>
      <c r="S32" s="63">
        <f t="shared" si="5"/>
        <v>0</v>
      </c>
      <c r="T32" s="365"/>
      <c r="U32" s="497"/>
      <c r="V32" s="497"/>
      <c r="W32" s="497"/>
      <c r="X32" s="364"/>
      <c r="Y32" s="291"/>
      <c r="Z32" s="292"/>
      <c r="AA32" s="293"/>
    </row>
    <row r="33" spans="1:28" ht="9.9499999999999993" customHeight="1" x14ac:dyDescent="0.25">
      <c r="A33" s="364"/>
      <c r="B33" s="364"/>
      <c r="C33" s="368"/>
      <c r="D33" s="369"/>
      <c r="E33" s="503"/>
      <c r="F33" s="504"/>
      <c r="G33" s="504"/>
      <c r="H33" s="34" t="str">
        <f t="shared" si="9"/>
        <v/>
      </c>
      <c r="I33" s="21" t="str">
        <f t="shared" si="10"/>
        <v/>
      </c>
      <c r="J33" s="284"/>
      <c r="K33" s="285"/>
      <c r="L33" s="175" t="str">
        <f t="shared" si="2"/>
        <v xml:space="preserve"> </v>
      </c>
      <c r="M33" s="176" t="str">
        <f t="shared" si="3"/>
        <v xml:space="preserve"> </v>
      </c>
      <c r="N33" s="177" t="str">
        <f t="shared" si="4"/>
        <v xml:space="preserve"> </v>
      </c>
      <c r="O33" s="339" t="str">
        <f t="shared" si="6"/>
        <v>No Thrower</v>
      </c>
      <c r="P33" s="153">
        <f t="shared" si="7"/>
        <v>0</v>
      </c>
      <c r="Q33" s="84" t="str">
        <f t="shared" si="8"/>
        <v/>
      </c>
      <c r="R33" s="84" t="str">
        <f t="shared" si="8"/>
        <v/>
      </c>
      <c r="S33" s="63">
        <f t="shared" si="5"/>
        <v>0</v>
      </c>
      <c r="T33" s="365"/>
      <c r="U33" s="497"/>
      <c r="V33" s="497"/>
      <c r="W33" s="497"/>
      <c r="X33" s="364"/>
      <c r="Y33" s="291"/>
      <c r="Z33" s="292"/>
      <c r="AA33" s="293"/>
    </row>
    <row r="34" spans="1:28" ht="9.9499999999999993" customHeight="1" thickBot="1" x14ac:dyDescent="0.3">
      <c r="A34" s="364"/>
      <c r="B34" s="364"/>
      <c r="C34" s="368"/>
      <c r="D34" s="369"/>
      <c r="E34" s="505"/>
      <c r="F34" s="506"/>
      <c r="G34" s="506"/>
      <c r="H34" s="9" t="str">
        <f t="shared" si="9"/>
        <v/>
      </c>
      <c r="I34" s="11" t="str">
        <f t="shared" si="10"/>
        <v/>
      </c>
      <c r="J34" s="300"/>
      <c r="K34" s="289"/>
      <c r="L34" s="178" t="str">
        <f t="shared" si="2"/>
        <v xml:space="preserve"> </v>
      </c>
      <c r="M34" s="179" t="str">
        <f t="shared" si="3"/>
        <v xml:space="preserve"> </v>
      </c>
      <c r="N34" s="180" t="str">
        <f t="shared" si="4"/>
        <v xml:space="preserve"> </v>
      </c>
      <c r="O34" s="340" t="str">
        <f t="shared" si="6"/>
        <v>No Thrower</v>
      </c>
      <c r="P34" s="154">
        <f t="shared" si="7"/>
        <v>0</v>
      </c>
      <c r="Q34" s="86" t="str">
        <f t="shared" si="8"/>
        <v/>
      </c>
      <c r="R34" s="86" t="str">
        <f t="shared" si="8"/>
        <v/>
      </c>
      <c r="S34" s="68">
        <f t="shared" si="5"/>
        <v>0</v>
      </c>
      <c r="T34" s="365"/>
      <c r="U34" s="497"/>
      <c r="V34" s="497"/>
      <c r="W34" s="497"/>
      <c r="X34" s="364"/>
      <c r="Y34" s="294"/>
      <c r="Z34" s="295"/>
      <c r="AA34" s="296"/>
    </row>
    <row r="35" spans="1:28" ht="9.9499999999999993" customHeight="1" x14ac:dyDescent="0.25">
      <c r="A35" s="364"/>
      <c r="B35" s="364"/>
      <c r="C35" s="368"/>
      <c r="D35" s="369"/>
      <c r="E35" s="476" t="s">
        <v>7</v>
      </c>
      <c r="F35" s="477"/>
      <c r="G35" s="157">
        <v>1</v>
      </c>
      <c r="H35" s="94" t="str">
        <f>IFERROR(VLOOKUP($G35,$O$3:$S$34,3,0),"")</f>
        <v>Freye Witheat</v>
      </c>
      <c r="I35" s="223" t="str">
        <f>IFERROR(VLOOKUP($G35,$O$3:$S$34,4,0),"")</f>
        <v>Berkhamsted</v>
      </c>
      <c r="J35" s="95">
        <f>IFERROR(VLOOKUP($G35,$O$3:$S$34,5,0),"")</f>
        <v>95</v>
      </c>
      <c r="K35" s="107">
        <f t="shared" ref="K35:K45" si="11">IFERROR(VLOOKUP($G35,$O$3:$S$34,2,0),0)</f>
        <v>10.3</v>
      </c>
      <c r="L35" s="187" t="str">
        <f t="shared" si="2"/>
        <v xml:space="preserve"> </v>
      </c>
      <c r="M35" s="191" t="str">
        <f t="shared" si="3"/>
        <v xml:space="preserve"> </v>
      </c>
      <c r="N35" s="194" t="str">
        <f t="shared" si="4"/>
        <v xml:space="preserve"> </v>
      </c>
      <c r="O35" s="470" t="s">
        <v>33</v>
      </c>
      <c r="P35" s="155"/>
      <c r="Q35" s="29"/>
      <c r="R35" s="29"/>
      <c r="S35" s="29"/>
      <c r="T35" s="365"/>
      <c r="U35" s="497"/>
      <c r="V35" s="497"/>
      <c r="W35" s="497"/>
      <c r="X35" s="364"/>
      <c r="Y35" s="494"/>
      <c r="Z35" s="494"/>
      <c r="AA35" s="494"/>
    </row>
    <row r="36" spans="1:28" ht="9.9499999999999993" customHeight="1" x14ac:dyDescent="0.25">
      <c r="A36" s="364"/>
      <c r="B36" s="364"/>
      <c r="C36" s="368"/>
      <c r="D36" s="369"/>
      <c r="E36" s="478"/>
      <c r="F36" s="479"/>
      <c r="G36" s="158">
        <v>2</v>
      </c>
      <c r="H36" s="162" t="str">
        <f t="shared" ref="H36:H46" si="12">IFERROR(VLOOKUP($G36,$O$3:$S$34,3,0),"")</f>
        <v/>
      </c>
      <c r="I36" s="226" t="str">
        <f t="shared" ref="I36:I46" si="13">IFERROR(VLOOKUP($G36,$O$3:$S$34,4,0),"")</f>
        <v/>
      </c>
      <c r="J36" s="101" t="str">
        <f t="shared" ref="J36:J46" si="14">IFERROR(VLOOKUP($G36,$O$3:$S$34,5,0),"")</f>
        <v/>
      </c>
      <c r="K36" s="160">
        <f t="shared" si="11"/>
        <v>0</v>
      </c>
      <c r="L36" s="188" t="str">
        <f t="shared" si="2"/>
        <v xml:space="preserve"> </v>
      </c>
      <c r="M36" s="192" t="str">
        <f t="shared" si="3"/>
        <v xml:space="preserve"> </v>
      </c>
      <c r="N36" s="195" t="str">
        <f t="shared" si="4"/>
        <v xml:space="preserve"> </v>
      </c>
      <c r="O36" s="471"/>
      <c r="P36" s="155"/>
      <c r="Q36" s="29"/>
      <c r="R36" s="29"/>
      <c r="S36" s="29"/>
      <c r="T36" s="365"/>
      <c r="U36" s="497"/>
      <c r="V36" s="497"/>
      <c r="W36" s="497"/>
      <c r="X36" s="364"/>
      <c r="Y36" s="365"/>
      <c r="Z36" s="365"/>
      <c r="AA36" s="365"/>
    </row>
    <row r="37" spans="1:28" ht="9.9499999999999993" customHeight="1" thickBot="1" x14ac:dyDescent="0.3">
      <c r="A37" s="364"/>
      <c r="B37" s="364"/>
      <c r="C37" s="368"/>
      <c r="D37" s="369"/>
      <c r="E37" s="478"/>
      <c r="F37" s="479"/>
      <c r="G37" s="159">
        <v>3</v>
      </c>
      <c r="H37" s="103" t="str">
        <f t="shared" si="12"/>
        <v/>
      </c>
      <c r="I37" s="227" t="str">
        <f t="shared" si="13"/>
        <v/>
      </c>
      <c r="J37" s="102" t="str">
        <f t="shared" si="14"/>
        <v/>
      </c>
      <c r="K37" s="161">
        <f t="shared" si="11"/>
        <v>0</v>
      </c>
      <c r="L37" s="189" t="str">
        <f t="shared" si="2"/>
        <v xml:space="preserve"> </v>
      </c>
      <c r="M37" s="193" t="str">
        <f t="shared" si="3"/>
        <v xml:space="preserve"> </v>
      </c>
      <c r="N37" s="196" t="str">
        <f t="shared" si="4"/>
        <v xml:space="preserve"> </v>
      </c>
      <c r="O37" s="472"/>
      <c r="P37" s="155"/>
      <c r="Q37" s="29"/>
      <c r="R37" s="29"/>
      <c r="S37" s="29"/>
      <c r="T37" s="365"/>
      <c r="U37" s="497"/>
      <c r="V37" s="497"/>
      <c r="W37" s="497"/>
      <c r="X37" s="364"/>
      <c r="Y37" s="365"/>
      <c r="Z37" s="365"/>
      <c r="AA37" s="365"/>
    </row>
    <row r="38" spans="1:28" ht="9.9499999999999993" customHeight="1" x14ac:dyDescent="0.25">
      <c r="A38" s="364"/>
      <c r="B38" s="364"/>
      <c r="C38" s="368"/>
      <c r="D38" s="369"/>
      <c r="E38" s="478"/>
      <c r="F38" s="479"/>
      <c r="G38" s="74">
        <v>4</v>
      </c>
      <c r="H38" s="163" t="str">
        <f t="shared" si="12"/>
        <v/>
      </c>
      <c r="I38" s="62" t="str">
        <f t="shared" si="13"/>
        <v/>
      </c>
      <c r="J38" s="59" t="str">
        <f t="shared" si="14"/>
        <v/>
      </c>
      <c r="K38" s="4">
        <f t="shared" si="11"/>
        <v>0</v>
      </c>
      <c r="L38" s="175" t="str">
        <f t="shared" si="2"/>
        <v xml:space="preserve"> </v>
      </c>
      <c r="M38" s="176" t="str">
        <f t="shared" si="3"/>
        <v xml:space="preserve"> </v>
      </c>
      <c r="N38" s="177" t="str">
        <f t="shared" si="4"/>
        <v xml:space="preserve"> </v>
      </c>
      <c r="O38" s="498" t="str">
        <f>Entries!A1</f>
        <v>U19 Girls</v>
      </c>
      <c r="P38" s="155"/>
      <c r="Q38" s="29"/>
      <c r="R38" s="29"/>
      <c r="S38" s="29"/>
      <c r="T38" s="365"/>
      <c r="U38" s="497"/>
      <c r="V38" s="497"/>
      <c r="W38" s="497"/>
      <c r="X38" s="364"/>
      <c r="Y38" s="365"/>
      <c r="Z38" s="365"/>
      <c r="AA38" s="365"/>
    </row>
    <row r="39" spans="1:28" ht="9.9499999999999993" customHeight="1" x14ac:dyDescent="0.25">
      <c r="A39" s="364"/>
      <c r="B39" s="364"/>
      <c r="C39" s="368"/>
      <c r="D39" s="369"/>
      <c r="E39" s="478"/>
      <c r="F39" s="479"/>
      <c r="G39" s="74">
        <v>5</v>
      </c>
      <c r="H39" s="163" t="str">
        <f t="shared" si="12"/>
        <v/>
      </c>
      <c r="I39" s="62" t="str">
        <f t="shared" si="13"/>
        <v/>
      </c>
      <c r="J39" s="59" t="str">
        <f t="shared" si="14"/>
        <v/>
      </c>
      <c r="K39" s="4">
        <f t="shared" si="11"/>
        <v>0</v>
      </c>
      <c r="L39" s="175" t="str">
        <f t="shared" si="2"/>
        <v xml:space="preserve"> </v>
      </c>
      <c r="M39" s="176" t="str">
        <f t="shared" si="3"/>
        <v xml:space="preserve"> </v>
      </c>
      <c r="N39" s="177" t="str">
        <f t="shared" si="4"/>
        <v xml:space="preserve"> </v>
      </c>
      <c r="O39" s="499"/>
      <c r="P39" s="155"/>
      <c r="Q39" s="29"/>
      <c r="R39" s="29"/>
      <c r="S39" s="29"/>
      <c r="T39" s="365"/>
      <c r="U39" s="497"/>
      <c r="V39" s="497"/>
      <c r="W39" s="497"/>
      <c r="X39" s="364"/>
      <c r="Y39" s="365"/>
      <c r="Z39" s="365"/>
      <c r="AA39" s="365"/>
    </row>
    <row r="40" spans="1:28" ht="9.9499999999999993" customHeight="1" x14ac:dyDescent="0.25">
      <c r="A40" s="364"/>
      <c r="B40" s="364"/>
      <c r="C40" s="368"/>
      <c r="D40" s="369"/>
      <c r="E40" s="478"/>
      <c r="F40" s="479"/>
      <c r="G40" s="74">
        <v>6</v>
      </c>
      <c r="H40" s="163" t="str">
        <f t="shared" si="12"/>
        <v/>
      </c>
      <c r="I40" s="62" t="str">
        <f t="shared" si="13"/>
        <v/>
      </c>
      <c r="J40" s="59" t="str">
        <f t="shared" si="14"/>
        <v/>
      </c>
      <c r="K40" s="4">
        <f t="shared" si="11"/>
        <v>0</v>
      </c>
      <c r="L40" s="175" t="str">
        <f t="shared" si="2"/>
        <v xml:space="preserve"> </v>
      </c>
      <c r="M40" s="176" t="str">
        <f t="shared" si="3"/>
        <v xml:space="preserve"> </v>
      </c>
      <c r="N40" s="177" t="str">
        <f t="shared" si="4"/>
        <v xml:space="preserve"> </v>
      </c>
      <c r="O40" s="499"/>
      <c r="P40" s="155"/>
      <c r="Q40" s="29"/>
      <c r="R40" s="29"/>
      <c r="S40" s="29"/>
      <c r="T40" s="365"/>
      <c r="U40" s="497"/>
      <c r="V40" s="497"/>
      <c r="W40" s="497"/>
      <c r="X40" s="364"/>
      <c r="Y40" s="365"/>
      <c r="Z40" s="365"/>
      <c r="AA40" s="365"/>
    </row>
    <row r="41" spans="1:28" ht="9.9499999999999993" customHeight="1" x14ac:dyDescent="0.25">
      <c r="A41" s="364"/>
      <c r="B41" s="364"/>
      <c r="C41" s="368"/>
      <c r="D41" s="369"/>
      <c r="E41" s="478"/>
      <c r="F41" s="479"/>
      <c r="G41" s="74">
        <v>7</v>
      </c>
      <c r="H41" s="163" t="str">
        <f t="shared" si="12"/>
        <v/>
      </c>
      <c r="I41" s="62" t="str">
        <f t="shared" si="13"/>
        <v/>
      </c>
      <c r="J41" s="59" t="str">
        <f t="shared" si="14"/>
        <v/>
      </c>
      <c r="K41" s="4">
        <f t="shared" si="11"/>
        <v>0</v>
      </c>
      <c r="L41" s="175" t="str">
        <f t="shared" si="2"/>
        <v xml:space="preserve"> </v>
      </c>
      <c r="M41" s="176" t="str">
        <f t="shared" si="3"/>
        <v xml:space="preserve"> </v>
      </c>
      <c r="N41" s="177" t="str">
        <f t="shared" si="4"/>
        <v xml:space="preserve"> </v>
      </c>
      <c r="O41" s="499"/>
      <c r="P41" s="155"/>
      <c r="Q41" s="29"/>
      <c r="R41" s="29"/>
      <c r="S41" s="29"/>
      <c r="T41" s="365"/>
      <c r="U41" s="497"/>
      <c r="V41" s="497"/>
      <c r="W41" s="497"/>
      <c r="X41" s="364"/>
      <c r="Y41" s="365"/>
      <c r="Z41" s="365"/>
      <c r="AA41" s="365"/>
    </row>
    <row r="42" spans="1:28" ht="9.9499999999999993" customHeight="1" thickBot="1" x14ac:dyDescent="0.3">
      <c r="A42" s="364"/>
      <c r="B42" s="364"/>
      <c r="C42" s="370"/>
      <c r="D42" s="371"/>
      <c r="E42" s="478"/>
      <c r="F42" s="479"/>
      <c r="G42" s="74">
        <v>8</v>
      </c>
      <c r="H42" s="163" t="str">
        <f t="shared" si="12"/>
        <v/>
      </c>
      <c r="I42" s="62" t="str">
        <f t="shared" si="13"/>
        <v/>
      </c>
      <c r="J42" s="59" t="str">
        <f t="shared" si="14"/>
        <v/>
      </c>
      <c r="K42" s="4">
        <f t="shared" si="11"/>
        <v>0</v>
      </c>
      <c r="L42" s="175" t="str">
        <f t="shared" si="2"/>
        <v xml:space="preserve"> </v>
      </c>
      <c r="M42" s="176" t="str">
        <f t="shared" si="3"/>
        <v xml:space="preserve"> </v>
      </c>
      <c r="N42" s="177" t="str">
        <f t="shared" si="4"/>
        <v xml:space="preserve"> </v>
      </c>
      <c r="O42" s="499"/>
      <c r="P42" s="155"/>
      <c r="Q42" s="29"/>
      <c r="R42" s="29"/>
      <c r="S42" s="29"/>
      <c r="T42" s="365"/>
      <c r="U42" s="497"/>
      <c r="V42" s="497"/>
      <c r="W42" s="497"/>
      <c r="X42" s="364"/>
      <c r="Y42" s="365"/>
      <c r="Z42" s="365"/>
      <c r="AA42" s="365"/>
    </row>
    <row r="43" spans="1:28" ht="9.9499999999999993" customHeight="1" thickBot="1" x14ac:dyDescent="0.3">
      <c r="A43" s="364"/>
      <c r="B43" s="364"/>
      <c r="C43" s="441" t="s">
        <v>18</v>
      </c>
      <c r="D43" s="442"/>
      <c r="E43" s="478"/>
      <c r="F43" s="479"/>
      <c r="G43" s="74">
        <v>9</v>
      </c>
      <c r="H43" s="163" t="str">
        <f t="shared" si="12"/>
        <v/>
      </c>
      <c r="I43" s="62" t="str">
        <f t="shared" si="13"/>
        <v/>
      </c>
      <c r="J43" s="59" t="str">
        <f t="shared" si="14"/>
        <v/>
      </c>
      <c r="K43" s="4">
        <f t="shared" si="11"/>
        <v>0</v>
      </c>
      <c r="L43" s="175" t="str">
        <f t="shared" si="2"/>
        <v xml:space="preserve"> </v>
      </c>
      <c r="M43" s="176" t="str">
        <f t="shared" si="3"/>
        <v xml:space="preserve"> </v>
      </c>
      <c r="N43" s="177" t="str">
        <f t="shared" si="4"/>
        <v xml:space="preserve"> </v>
      </c>
      <c r="O43" s="499"/>
      <c r="P43" s="155"/>
      <c r="T43" s="365"/>
      <c r="U43" s="497"/>
      <c r="V43" s="497"/>
      <c r="W43" s="497"/>
      <c r="X43" s="364"/>
      <c r="Y43" s="365"/>
      <c r="Z43" s="365"/>
      <c r="AA43" s="365"/>
    </row>
    <row r="44" spans="1:28" ht="9.9499999999999993" customHeight="1" x14ac:dyDescent="0.25">
      <c r="A44" s="364"/>
      <c r="B44" s="364"/>
      <c r="C44" s="104" t="s">
        <v>15</v>
      </c>
      <c r="D44" s="297">
        <v>11.62</v>
      </c>
      <c r="E44" s="478"/>
      <c r="F44" s="479"/>
      <c r="G44" s="74">
        <v>10</v>
      </c>
      <c r="H44" s="163" t="str">
        <f t="shared" si="12"/>
        <v/>
      </c>
      <c r="I44" s="62" t="str">
        <f t="shared" si="13"/>
        <v/>
      </c>
      <c r="J44" s="59" t="str">
        <f t="shared" si="14"/>
        <v/>
      </c>
      <c r="K44" s="4">
        <f t="shared" si="11"/>
        <v>0</v>
      </c>
      <c r="L44" s="175" t="str">
        <f t="shared" si="2"/>
        <v xml:space="preserve"> </v>
      </c>
      <c r="M44" s="176" t="str">
        <f t="shared" si="3"/>
        <v xml:space="preserve"> </v>
      </c>
      <c r="N44" s="177" t="str">
        <f t="shared" si="4"/>
        <v xml:space="preserve"> </v>
      </c>
      <c r="O44" s="499"/>
      <c r="P44" s="155"/>
      <c r="T44" s="365"/>
      <c r="U44" s="497"/>
      <c r="V44" s="497"/>
      <c r="W44" s="497"/>
      <c r="X44" s="364"/>
      <c r="Y44" s="365"/>
      <c r="Z44" s="365"/>
      <c r="AA44" s="365"/>
    </row>
    <row r="45" spans="1:28" ht="9.9499999999999993" customHeight="1" x14ac:dyDescent="0.25">
      <c r="A45" s="364"/>
      <c r="B45" s="364"/>
      <c r="C45" s="105" t="s">
        <v>17</v>
      </c>
      <c r="D45" s="298">
        <v>11.4</v>
      </c>
      <c r="E45" s="478"/>
      <c r="F45" s="479"/>
      <c r="G45" s="74">
        <v>11</v>
      </c>
      <c r="H45" s="163" t="str">
        <f t="shared" si="12"/>
        <v/>
      </c>
      <c r="I45" s="62" t="str">
        <f t="shared" si="13"/>
        <v/>
      </c>
      <c r="J45" s="59" t="str">
        <f t="shared" si="14"/>
        <v/>
      </c>
      <c r="K45" s="4">
        <f t="shared" si="11"/>
        <v>0</v>
      </c>
      <c r="L45" s="175" t="str">
        <f t="shared" si="2"/>
        <v xml:space="preserve"> </v>
      </c>
      <c r="M45" s="176" t="str">
        <f t="shared" si="3"/>
        <v xml:space="preserve"> </v>
      </c>
      <c r="N45" s="177" t="str">
        <f t="shared" si="4"/>
        <v xml:space="preserve"> </v>
      </c>
      <c r="O45" s="499"/>
      <c r="P45" s="155"/>
      <c r="T45" s="365"/>
      <c r="U45" s="497"/>
      <c r="V45" s="497"/>
      <c r="W45" s="497"/>
      <c r="X45" s="364"/>
      <c r="Y45" s="365"/>
      <c r="Z45" s="365"/>
      <c r="AA45" s="365"/>
    </row>
    <row r="46" spans="1:28" ht="9.9499999999999993" customHeight="1" thickBot="1" x14ac:dyDescent="0.3">
      <c r="A46" s="364"/>
      <c r="B46" s="364"/>
      <c r="C46" s="106" t="s">
        <v>16</v>
      </c>
      <c r="D46" s="299">
        <v>10.5</v>
      </c>
      <c r="E46" s="480"/>
      <c r="F46" s="481"/>
      <c r="G46" s="75">
        <v>12</v>
      </c>
      <c r="H46" s="164" t="str">
        <f t="shared" si="12"/>
        <v/>
      </c>
      <c r="I46" s="67" t="str">
        <f t="shared" si="13"/>
        <v/>
      </c>
      <c r="J46" s="64" t="str">
        <f t="shared" si="14"/>
        <v/>
      </c>
      <c r="K46" s="5">
        <f t="shared" ref="K46" si="15">IFERROR(VLOOKUP($G46,$O$3:$S$34,2,0),0)</f>
        <v>0</v>
      </c>
      <c r="L46" s="178" t="str">
        <f t="shared" si="2"/>
        <v xml:space="preserve"> </v>
      </c>
      <c r="M46" s="179" t="str">
        <f t="shared" si="3"/>
        <v xml:space="preserve"> </v>
      </c>
      <c r="N46" s="180" t="str">
        <f t="shared" si="4"/>
        <v xml:space="preserve"> </v>
      </c>
      <c r="O46" s="500"/>
      <c r="P46" s="155"/>
      <c r="T46" s="365"/>
      <c r="U46" s="497"/>
      <c r="V46" s="497"/>
      <c r="W46" s="497"/>
      <c r="X46" s="364"/>
      <c r="Y46" s="365"/>
      <c r="Z46" s="365"/>
      <c r="AA46" s="365"/>
    </row>
    <row r="47" spans="1:28" ht="9.9499999999999993" customHeight="1" thickBot="1" x14ac:dyDescent="0.3">
      <c r="Y47" s="381"/>
      <c r="Z47" s="382"/>
      <c r="AA47" s="383"/>
      <c r="AB47" s="29"/>
    </row>
    <row r="48" spans="1:28" ht="9.9499999999999993" customHeight="1" x14ac:dyDescent="0.25">
      <c r="Y48" s="290"/>
      <c r="Z48" s="85" t="str">
        <f>IFERROR(VLOOKUP($Y48,Entries!$B$2:$E$1000,2,0),"")</f>
        <v/>
      </c>
      <c r="AA48" s="85" t="str">
        <f>IFERROR(VLOOKUP($Y48,Entries!$B$2:$E$1000,3,0),"")</f>
        <v/>
      </c>
      <c r="AB48" s="54" t="str">
        <f>IFERROR(VLOOKUP($Y48,Entries!$B$2:$E$1000,4,0),"")</f>
        <v/>
      </c>
    </row>
    <row r="49" spans="25:28" ht="9.9499999999999993" customHeight="1" thickBot="1" x14ac:dyDescent="0.3">
      <c r="Y49" s="259"/>
      <c r="Z49" s="72" t="str">
        <f>IFERROR(VLOOKUP($Y48,Entries!$H$2:$K$1000,2,0),"")</f>
        <v/>
      </c>
      <c r="AA49" s="208" t="str">
        <f>IFERROR(VLOOKUP($Y48,Entries!$H$2:$K$1000,3,0),"")</f>
        <v/>
      </c>
      <c r="AB49" s="73" t="str">
        <f>IFERROR(VLOOKUP($Y48,Entries!$H$2:$K$1000,4,0),"")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38" priority="4" operator="between">
      <formula>2.9</formula>
      <formula>3.1</formula>
    </cfRule>
    <cfRule type="cellIs" dxfId="37" priority="5" operator="between">
      <formula>1.9</formula>
      <formula>2.1</formula>
    </cfRule>
    <cfRule type="cellIs" dxfId="36" priority="6" operator="between">
      <formula>0.9</formula>
      <formula>1.1</formula>
    </cfRule>
  </conditionalFormatting>
  <conditionalFormatting sqref="G35:G46">
    <cfRule type="cellIs" dxfId="35" priority="1" operator="between">
      <formula>2.9</formula>
      <formula>3.1</formula>
    </cfRule>
    <cfRule type="cellIs" dxfId="34" priority="2" operator="between">
      <formula>1.9</formula>
      <formula>2.1</formula>
    </cfRule>
    <cfRule type="cellIs" dxfId="33" priority="3" operator="between">
      <formula>0.9</formula>
      <formula>1.1</formula>
    </cfRule>
  </conditionalFormatting>
  <pageMargins left="0.7" right="0.7" top="0.75" bottom="0.75" header="0.3" footer="0.3"/>
  <pageSetup paperSize="11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2.7109375" style="47" customWidth="1"/>
    <col min="12" max="13" width="6.7109375" style="165" customWidth="1"/>
    <col min="14" max="14" width="6.85546875" style="47" customWidth="1"/>
    <col min="15" max="15" width="11.140625" style="47" customWidth="1"/>
    <col min="16" max="16" width="4.28515625" style="156" hidden="1" customWidth="1"/>
    <col min="17" max="17" width="4.140625" style="50" hidden="1" customWidth="1"/>
    <col min="18" max="18" width="5.85546875" style="50" hidden="1" customWidth="1"/>
    <col min="19" max="19" width="7.140625" style="47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7" customWidth="1"/>
    <col min="24" max="24" width="4.42578125" style="8" customWidth="1"/>
    <col min="25" max="25" width="5.7109375" style="8" customWidth="1"/>
    <col min="26" max="26" width="15.7109375" style="50" customWidth="1"/>
    <col min="27" max="27" width="15.85546875" style="47" customWidth="1"/>
    <col min="28" max="16384" width="9.140625" style="8"/>
  </cols>
  <sheetData>
    <row r="1" spans="1:27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9.9499999999999993" customHeight="1" thickBot="1" x14ac:dyDescent="0.3">
      <c r="A2" s="364"/>
      <c r="B2" s="364"/>
      <c r="C2" s="366" t="s">
        <v>34</v>
      </c>
      <c r="D2" s="367"/>
      <c r="E2" s="473" t="s">
        <v>2</v>
      </c>
      <c r="F2" s="474"/>
      <c r="G2" s="475"/>
      <c r="H2" s="80" t="s">
        <v>1</v>
      </c>
      <c r="I2" s="82" t="s">
        <v>41</v>
      </c>
      <c r="J2" s="77" t="s">
        <v>8</v>
      </c>
      <c r="K2" s="77" t="s">
        <v>27</v>
      </c>
      <c r="L2" s="181" t="s">
        <v>15</v>
      </c>
      <c r="M2" s="171" t="s">
        <v>17</v>
      </c>
      <c r="N2" s="170" t="s">
        <v>16</v>
      </c>
      <c r="O2" s="81" t="s">
        <v>5</v>
      </c>
      <c r="P2" s="473" t="s">
        <v>21</v>
      </c>
      <c r="Q2" s="474"/>
      <c r="R2" s="474"/>
      <c r="S2" s="475"/>
      <c r="T2" s="365"/>
      <c r="U2" s="453" t="s">
        <v>12</v>
      </c>
      <c r="V2" s="454"/>
      <c r="W2" s="455"/>
      <c r="X2" s="364"/>
      <c r="Y2" s="465" t="s">
        <v>13</v>
      </c>
      <c r="Z2" s="466"/>
      <c r="AA2" s="467"/>
    </row>
    <row r="3" spans="1:27" ht="9.9499999999999993" customHeight="1" thickBot="1" x14ac:dyDescent="0.3">
      <c r="A3" s="364"/>
      <c r="B3" s="364"/>
      <c r="C3" s="368"/>
      <c r="D3" s="369"/>
      <c r="E3" s="501" t="s">
        <v>7</v>
      </c>
      <c r="F3" s="502"/>
      <c r="G3" s="502"/>
      <c r="H3" s="46" t="str">
        <f t="shared" ref="H3" si="0">IFERROR(VLOOKUP($J3,$Y$2:$AB$34,2,0),"")</f>
        <v>Olivia Lava</v>
      </c>
      <c r="I3" s="221" t="str">
        <f t="shared" ref="I3" si="1">IFERROR(VLOOKUP($J3,$Y$2:$AB$34,3,0),"")</f>
        <v>Queenswood</v>
      </c>
      <c r="J3" s="282">
        <v>336</v>
      </c>
      <c r="K3" s="283">
        <v>30.53</v>
      </c>
      <c r="L3" s="172" t="str">
        <f t="shared" ref="L3:L46" si="2">IF($K3=$D$44,"Equal",IF($K3&gt;=$D$44,IF($K3&gt;0,"NEW","" )," "))</f>
        <v xml:space="preserve"> </v>
      </c>
      <c r="M3" s="173" t="str">
        <f t="shared" ref="M3:M46" si="3">IF($K3&gt;=$D$45,IF($K3&gt;0,"YES","" )," ")</f>
        <v xml:space="preserve"> </v>
      </c>
      <c r="N3" s="174" t="str">
        <f t="shared" ref="N3:N46" si="4">IF($K3&gt;=$D$46,IF($K3&gt;0,"YES","" )," ")</f>
        <v xml:space="preserve"> </v>
      </c>
      <c r="O3" s="338">
        <f>IF(K3&gt;0,RANK(K3,$K$3:$K$34,0),"No Thrower")</f>
        <v>2</v>
      </c>
      <c r="P3" s="152">
        <f>K3</f>
        <v>30.53</v>
      </c>
      <c r="Q3" s="85" t="str">
        <f>H3</f>
        <v>Olivia Lava</v>
      </c>
      <c r="R3" s="85" t="str">
        <f>I3</f>
        <v>Queenswood</v>
      </c>
      <c r="S3" s="58">
        <f t="shared" ref="S3:S34" si="5">J3</f>
        <v>336</v>
      </c>
      <c r="T3" s="365"/>
      <c r="U3" s="456"/>
      <c r="V3" s="457"/>
      <c r="W3" s="458"/>
      <c r="X3" s="364"/>
      <c r="Y3" s="291">
        <v>336</v>
      </c>
      <c r="Z3" s="292" t="s">
        <v>109</v>
      </c>
      <c r="AA3" s="305" t="s">
        <v>110</v>
      </c>
    </row>
    <row r="4" spans="1:27" ht="9.9499999999999993" customHeight="1" x14ac:dyDescent="0.25">
      <c r="A4" s="364"/>
      <c r="B4" s="364"/>
      <c r="C4" s="368"/>
      <c r="D4" s="369"/>
      <c r="E4" s="503"/>
      <c r="F4" s="504"/>
      <c r="G4" s="504"/>
      <c r="H4" s="33" t="str">
        <f>IFERROR(VLOOKUP($J4,$Y$2:$AB$34,2,0),"")</f>
        <v>Katie  Webb</v>
      </c>
      <c r="I4" s="20" t="str">
        <f>IFERROR(VLOOKUP($J4,$Y$2:$AB$34,3,0),"")</f>
        <v>The Hemel Hempstead School</v>
      </c>
      <c r="J4" s="284">
        <v>681</v>
      </c>
      <c r="K4" s="285">
        <v>34.74</v>
      </c>
      <c r="L4" s="175" t="str">
        <f t="shared" si="2"/>
        <v xml:space="preserve"> </v>
      </c>
      <c r="M4" s="176" t="str">
        <f t="shared" si="3"/>
        <v xml:space="preserve"> </v>
      </c>
      <c r="N4" s="177" t="str">
        <f t="shared" si="4"/>
        <v xml:space="preserve"> </v>
      </c>
      <c r="O4" s="339">
        <f t="shared" ref="O4:O34" si="6">IF(K4&gt;0,RANK(K4,$K$3:$K$34,0),"No Thrower")</f>
        <v>1</v>
      </c>
      <c r="P4" s="153">
        <f t="shared" ref="P4:P34" si="7">K4</f>
        <v>34.74</v>
      </c>
      <c r="Q4" s="84" t="str">
        <f t="shared" ref="Q4:R34" si="8">H4</f>
        <v>Katie  Webb</v>
      </c>
      <c r="R4" s="84" t="str">
        <f t="shared" si="8"/>
        <v>The Hemel Hempstead School</v>
      </c>
      <c r="S4" s="63">
        <f t="shared" si="5"/>
        <v>681</v>
      </c>
      <c r="T4" s="365"/>
      <c r="U4" s="459" t="s">
        <v>20</v>
      </c>
      <c r="V4" s="460"/>
      <c r="W4" s="461"/>
      <c r="X4" s="364"/>
      <c r="Y4" s="291">
        <v>487</v>
      </c>
      <c r="Z4" s="292" t="s">
        <v>111</v>
      </c>
      <c r="AA4" s="306" t="s">
        <v>112</v>
      </c>
    </row>
    <row r="5" spans="1:27" ht="9.9499999999999993" customHeight="1" x14ac:dyDescent="0.25">
      <c r="A5" s="364"/>
      <c r="B5" s="364"/>
      <c r="C5" s="368"/>
      <c r="D5" s="369"/>
      <c r="E5" s="503"/>
      <c r="F5" s="504"/>
      <c r="G5" s="504"/>
      <c r="H5" s="33" t="str">
        <f t="shared" ref="H5:H34" si="9">IFERROR(VLOOKUP($J5,$Y$2:$AB$34,2,0),"")</f>
        <v/>
      </c>
      <c r="I5" s="20" t="str">
        <f t="shared" ref="I5:I34" si="10">IFERROR(VLOOKUP($J5,$Y$2:$AB$34,3,0),"")</f>
        <v/>
      </c>
      <c r="J5" s="284"/>
      <c r="K5" s="285"/>
      <c r="L5" s="175" t="str">
        <f t="shared" si="2"/>
        <v xml:space="preserve"> </v>
      </c>
      <c r="M5" s="176" t="str">
        <f t="shared" si="3"/>
        <v xml:space="preserve"> </v>
      </c>
      <c r="N5" s="177" t="str">
        <f t="shared" si="4"/>
        <v xml:space="preserve"> </v>
      </c>
      <c r="O5" s="339" t="str">
        <f t="shared" si="6"/>
        <v>No Thrower</v>
      </c>
      <c r="P5" s="153">
        <f t="shared" si="7"/>
        <v>0</v>
      </c>
      <c r="Q5" s="84" t="str">
        <f t="shared" si="8"/>
        <v/>
      </c>
      <c r="R5" s="84" t="str">
        <f t="shared" si="8"/>
        <v/>
      </c>
      <c r="S5" s="63">
        <f t="shared" si="5"/>
        <v>0</v>
      </c>
      <c r="T5" s="365"/>
      <c r="U5" s="462"/>
      <c r="V5" s="463"/>
      <c r="W5" s="464"/>
      <c r="X5" s="364"/>
      <c r="Y5" s="291">
        <v>681</v>
      </c>
      <c r="Z5" s="292" t="s">
        <v>113</v>
      </c>
      <c r="AA5" s="306" t="s">
        <v>82</v>
      </c>
    </row>
    <row r="6" spans="1:27" ht="9.9499999999999993" customHeight="1" x14ac:dyDescent="0.25">
      <c r="A6" s="364"/>
      <c r="B6" s="364"/>
      <c r="C6" s="368"/>
      <c r="D6" s="369"/>
      <c r="E6" s="503"/>
      <c r="F6" s="504"/>
      <c r="G6" s="504"/>
      <c r="H6" s="33" t="str">
        <f t="shared" si="9"/>
        <v/>
      </c>
      <c r="I6" s="20" t="str">
        <f t="shared" si="10"/>
        <v/>
      </c>
      <c r="J6" s="284"/>
      <c r="K6" s="285"/>
      <c r="L6" s="175" t="str">
        <f t="shared" si="2"/>
        <v xml:space="preserve"> </v>
      </c>
      <c r="M6" s="176" t="str">
        <f t="shared" si="3"/>
        <v xml:space="preserve"> </v>
      </c>
      <c r="N6" s="177" t="str">
        <f t="shared" si="4"/>
        <v xml:space="preserve"> </v>
      </c>
      <c r="O6" s="339" t="str">
        <f t="shared" si="6"/>
        <v>No Thrower</v>
      </c>
      <c r="P6" s="153">
        <f t="shared" si="7"/>
        <v>0</v>
      </c>
      <c r="Q6" s="84" t="str">
        <f t="shared" si="8"/>
        <v/>
      </c>
      <c r="R6" s="84" t="str">
        <f t="shared" si="8"/>
        <v/>
      </c>
      <c r="S6" s="63">
        <f t="shared" si="5"/>
        <v>0</v>
      </c>
      <c r="T6" s="365"/>
      <c r="U6" s="462"/>
      <c r="V6" s="463"/>
      <c r="W6" s="464"/>
      <c r="X6" s="364"/>
      <c r="Y6" s="291">
        <v>764</v>
      </c>
      <c r="Z6" s="292" t="s">
        <v>76</v>
      </c>
      <c r="AA6" s="306" t="s">
        <v>77</v>
      </c>
    </row>
    <row r="7" spans="1:27" ht="9.9499999999999993" customHeight="1" x14ac:dyDescent="0.25">
      <c r="A7" s="364"/>
      <c r="B7" s="364"/>
      <c r="C7" s="368"/>
      <c r="D7" s="369"/>
      <c r="E7" s="503"/>
      <c r="F7" s="504"/>
      <c r="G7" s="504"/>
      <c r="H7" s="33" t="str">
        <f t="shared" si="9"/>
        <v/>
      </c>
      <c r="I7" s="20" t="str">
        <f t="shared" si="10"/>
        <v/>
      </c>
      <c r="J7" s="284"/>
      <c r="K7" s="285"/>
      <c r="L7" s="175" t="str">
        <f t="shared" si="2"/>
        <v xml:space="preserve"> </v>
      </c>
      <c r="M7" s="176" t="str">
        <f t="shared" si="3"/>
        <v xml:space="preserve"> </v>
      </c>
      <c r="N7" s="177" t="str">
        <f t="shared" si="4"/>
        <v xml:space="preserve"> </v>
      </c>
      <c r="O7" s="339" t="str">
        <f t="shared" si="6"/>
        <v>No Thrower</v>
      </c>
      <c r="P7" s="153">
        <f t="shared" si="7"/>
        <v>0</v>
      </c>
      <c r="Q7" s="84" t="str">
        <f t="shared" si="8"/>
        <v/>
      </c>
      <c r="R7" s="84" t="str">
        <f t="shared" si="8"/>
        <v/>
      </c>
      <c r="S7" s="63">
        <f t="shared" si="5"/>
        <v>0</v>
      </c>
      <c r="T7" s="365"/>
      <c r="U7" s="459" t="s">
        <v>60</v>
      </c>
      <c r="V7" s="460"/>
      <c r="W7" s="461"/>
      <c r="X7" s="364"/>
      <c r="Y7" s="291"/>
      <c r="Z7" s="292"/>
      <c r="AA7" s="306"/>
    </row>
    <row r="8" spans="1:27" ht="9.9499999999999993" customHeight="1" x14ac:dyDescent="0.25">
      <c r="A8" s="364"/>
      <c r="B8" s="364"/>
      <c r="C8" s="368"/>
      <c r="D8" s="369"/>
      <c r="E8" s="503"/>
      <c r="F8" s="504"/>
      <c r="G8" s="504"/>
      <c r="H8" s="33" t="str">
        <f t="shared" si="9"/>
        <v/>
      </c>
      <c r="I8" s="20" t="str">
        <f t="shared" si="10"/>
        <v/>
      </c>
      <c r="J8" s="284"/>
      <c r="K8" s="285"/>
      <c r="L8" s="175" t="str">
        <f t="shared" si="2"/>
        <v xml:space="preserve"> </v>
      </c>
      <c r="M8" s="176" t="str">
        <f t="shared" si="3"/>
        <v xml:space="preserve"> </v>
      </c>
      <c r="N8" s="177" t="str">
        <f t="shared" si="4"/>
        <v xml:space="preserve"> </v>
      </c>
      <c r="O8" s="339" t="str">
        <f t="shared" si="6"/>
        <v>No Thrower</v>
      </c>
      <c r="P8" s="153">
        <f t="shared" si="7"/>
        <v>0</v>
      </c>
      <c r="Q8" s="84" t="str">
        <f t="shared" si="8"/>
        <v/>
      </c>
      <c r="R8" s="84" t="str">
        <f t="shared" si="8"/>
        <v/>
      </c>
      <c r="S8" s="63">
        <f t="shared" si="5"/>
        <v>0</v>
      </c>
      <c r="T8" s="365"/>
      <c r="U8" s="462"/>
      <c r="V8" s="463"/>
      <c r="W8" s="464"/>
      <c r="X8" s="364"/>
      <c r="Y8" s="291"/>
      <c r="Z8" s="292"/>
      <c r="AA8" s="307"/>
    </row>
    <row r="9" spans="1:27" ht="9.9499999999999993" customHeight="1" x14ac:dyDescent="0.25">
      <c r="A9" s="364"/>
      <c r="B9" s="364"/>
      <c r="C9" s="368"/>
      <c r="D9" s="369"/>
      <c r="E9" s="503"/>
      <c r="F9" s="504"/>
      <c r="G9" s="504"/>
      <c r="H9" s="34" t="str">
        <f t="shared" si="9"/>
        <v/>
      </c>
      <c r="I9" s="21" t="str">
        <f t="shared" si="10"/>
        <v/>
      </c>
      <c r="J9" s="284"/>
      <c r="K9" s="285"/>
      <c r="L9" s="175" t="str">
        <f t="shared" si="2"/>
        <v xml:space="preserve"> </v>
      </c>
      <c r="M9" s="176" t="str">
        <f t="shared" si="3"/>
        <v xml:space="preserve"> </v>
      </c>
      <c r="N9" s="177" t="str">
        <f t="shared" si="4"/>
        <v xml:space="preserve"> </v>
      </c>
      <c r="O9" s="339" t="str">
        <f t="shared" si="6"/>
        <v>No Thrower</v>
      </c>
      <c r="P9" s="153">
        <f t="shared" si="7"/>
        <v>0</v>
      </c>
      <c r="Q9" s="84" t="str">
        <f t="shared" si="8"/>
        <v/>
      </c>
      <c r="R9" s="84" t="str">
        <f t="shared" si="8"/>
        <v/>
      </c>
      <c r="S9" s="63">
        <f t="shared" si="5"/>
        <v>0</v>
      </c>
      <c r="T9" s="365"/>
      <c r="U9" s="462"/>
      <c r="V9" s="463"/>
      <c r="W9" s="464"/>
      <c r="X9" s="364"/>
      <c r="Y9" s="291"/>
      <c r="Z9" s="292"/>
      <c r="AA9" s="306"/>
    </row>
    <row r="10" spans="1:27" ht="9.9499999999999993" customHeight="1" x14ac:dyDescent="0.25">
      <c r="A10" s="364"/>
      <c r="B10" s="364"/>
      <c r="C10" s="368"/>
      <c r="D10" s="369"/>
      <c r="E10" s="503"/>
      <c r="F10" s="504"/>
      <c r="G10" s="504"/>
      <c r="H10" s="33" t="str">
        <f t="shared" si="9"/>
        <v/>
      </c>
      <c r="I10" s="20" t="str">
        <f t="shared" si="10"/>
        <v/>
      </c>
      <c r="J10" s="284"/>
      <c r="K10" s="285"/>
      <c r="L10" s="175" t="str">
        <f t="shared" si="2"/>
        <v xml:space="preserve"> </v>
      </c>
      <c r="M10" s="176" t="str">
        <f t="shared" si="3"/>
        <v xml:space="preserve"> </v>
      </c>
      <c r="N10" s="177" t="str">
        <f t="shared" si="4"/>
        <v xml:space="preserve"> </v>
      </c>
      <c r="O10" s="339" t="str">
        <f t="shared" si="6"/>
        <v>No Thrower</v>
      </c>
      <c r="P10" s="153">
        <f t="shared" si="7"/>
        <v>0</v>
      </c>
      <c r="Q10" s="84" t="str">
        <f t="shared" si="8"/>
        <v/>
      </c>
      <c r="R10" s="84" t="str">
        <f t="shared" si="8"/>
        <v/>
      </c>
      <c r="S10" s="63">
        <f t="shared" si="5"/>
        <v>0</v>
      </c>
      <c r="T10" s="365"/>
      <c r="U10" s="402" t="s">
        <v>61</v>
      </c>
      <c r="V10" s="403"/>
      <c r="W10" s="404"/>
      <c r="X10" s="364"/>
      <c r="Y10" s="291"/>
      <c r="Z10" s="292"/>
      <c r="AA10" s="306"/>
    </row>
    <row r="11" spans="1:27" ht="9.9499999999999993" customHeight="1" x14ac:dyDescent="0.25">
      <c r="A11" s="364"/>
      <c r="B11" s="364"/>
      <c r="C11" s="368"/>
      <c r="D11" s="369"/>
      <c r="E11" s="503"/>
      <c r="F11" s="504"/>
      <c r="G11" s="504"/>
      <c r="H11" s="33" t="str">
        <f t="shared" si="9"/>
        <v/>
      </c>
      <c r="I11" s="20" t="str">
        <f t="shared" si="10"/>
        <v/>
      </c>
      <c r="J11" s="284"/>
      <c r="K11" s="285"/>
      <c r="L11" s="175" t="str">
        <f t="shared" si="2"/>
        <v xml:space="preserve"> </v>
      </c>
      <c r="M11" s="176" t="str">
        <f t="shared" si="3"/>
        <v xml:space="preserve"> </v>
      </c>
      <c r="N11" s="177" t="str">
        <f t="shared" si="4"/>
        <v xml:space="preserve"> </v>
      </c>
      <c r="O11" s="339" t="str">
        <f t="shared" si="6"/>
        <v>No Thrower</v>
      </c>
      <c r="P11" s="153">
        <f t="shared" si="7"/>
        <v>0</v>
      </c>
      <c r="Q11" s="84" t="str">
        <f t="shared" si="8"/>
        <v/>
      </c>
      <c r="R11" s="84" t="str">
        <f t="shared" si="8"/>
        <v/>
      </c>
      <c r="S11" s="63">
        <f t="shared" si="5"/>
        <v>0</v>
      </c>
      <c r="T11" s="365"/>
      <c r="U11" s="396"/>
      <c r="V11" s="397"/>
      <c r="W11" s="398"/>
      <c r="X11" s="364"/>
      <c r="Y11" s="291"/>
      <c r="Z11" s="292"/>
      <c r="AA11" s="306"/>
    </row>
    <row r="12" spans="1:27" ht="9.9499999999999993" customHeight="1" x14ac:dyDescent="0.25">
      <c r="A12" s="364"/>
      <c r="B12" s="364"/>
      <c r="C12" s="368"/>
      <c r="D12" s="369"/>
      <c r="E12" s="503"/>
      <c r="F12" s="504"/>
      <c r="G12" s="504"/>
      <c r="H12" s="33" t="str">
        <f t="shared" si="9"/>
        <v/>
      </c>
      <c r="I12" s="20" t="str">
        <f t="shared" si="10"/>
        <v/>
      </c>
      <c r="J12" s="284"/>
      <c r="K12" s="285"/>
      <c r="L12" s="175" t="str">
        <f t="shared" si="2"/>
        <v xml:space="preserve"> </v>
      </c>
      <c r="M12" s="176" t="str">
        <f t="shared" si="3"/>
        <v xml:space="preserve"> </v>
      </c>
      <c r="N12" s="177" t="str">
        <f t="shared" si="4"/>
        <v xml:space="preserve"> </v>
      </c>
      <c r="O12" s="339" t="str">
        <f t="shared" si="6"/>
        <v>No Thrower</v>
      </c>
      <c r="P12" s="153">
        <f t="shared" si="7"/>
        <v>0</v>
      </c>
      <c r="Q12" s="84" t="str">
        <f t="shared" si="8"/>
        <v/>
      </c>
      <c r="R12" s="84" t="str">
        <f t="shared" si="8"/>
        <v/>
      </c>
      <c r="S12" s="63">
        <f t="shared" si="5"/>
        <v>0</v>
      </c>
      <c r="T12" s="365"/>
      <c r="U12" s="399"/>
      <c r="V12" s="400"/>
      <c r="W12" s="401"/>
      <c r="X12" s="364"/>
      <c r="Y12" s="291"/>
      <c r="Z12" s="292"/>
      <c r="AA12" s="306"/>
    </row>
    <row r="13" spans="1:27" ht="9.9499999999999993" customHeight="1" x14ac:dyDescent="0.25">
      <c r="A13" s="364"/>
      <c r="B13" s="364"/>
      <c r="C13" s="368"/>
      <c r="D13" s="369"/>
      <c r="E13" s="503"/>
      <c r="F13" s="504"/>
      <c r="G13" s="504"/>
      <c r="H13" s="33" t="str">
        <f t="shared" si="9"/>
        <v/>
      </c>
      <c r="I13" s="20" t="str">
        <f t="shared" si="10"/>
        <v/>
      </c>
      <c r="J13" s="284"/>
      <c r="K13" s="285"/>
      <c r="L13" s="175" t="str">
        <f t="shared" si="2"/>
        <v xml:space="preserve"> </v>
      </c>
      <c r="M13" s="176" t="str">
        <f t="shared" si="3"/>
        <v xml:space="preserve"> </v>
      </c>
      <c r="N13" s="177" t="str">
        <f t="shared" si="4"/>
        <v xml:space="preserve"> </v>
      </c>
      <c r="O13" s="339" t="str">
        <f t="shared" si="6"/>
        <v>No Thrower</v>
      </c>
      <c r="P13" s="153">
        <f t="shared" si="7"/>
        <v>0</v>
      </c>
      <c r="Q13" s="84" t="str">
        <f t="shared" si="8"/>
        <v/>
      </c>
      <c r="R13" s="84" t="str">
        <f t="shared" si="8"/>
        <v/>
      </c>
      <c r="S13" s="63">
        <f t="shared" si="5"/>
        <v>0</v>
      </c>
      <c r="T13" s="365"/>
      <c r="U13" s="402" t="s">
        <v>62</v>
      </c>
      <c r="V13" s="403"/>
      <c r="W13" s="404"/>
      <c r="X13" s="364"/>
      <c r="Y13" s="291"/>
      <c r="Z13" s="292"/>
      <c r="AA13" s="306"/>
    </row>
    <row r="14" spans="1:27" ht="9.9499999999999993" customHeight="1" x14ac:dyDescent="0.25">
      <c r="A14" s="364"/>
      <c r="B14" s="364"/>
      <c r="C14" s="368"/>
      <c r="D14" s="369"/>
      <c r="E14" s="503"/>
      <c r="F14" s="504"/>
      <c r="G14" s="504"/>
      <c r="H14" s="33" t="str">
        <f t="shared" si="9"/>
        <v/>
      </c>
      <c r="I14" s="20" t="str">
        <f t="shared" si="10"/>
        <v/>
      </c>
      <c r="J14" s="284"/>
      <c r="K14" s="285"/>
      <c r="L14" s="175" t="str">
        <f t="shared" si="2"/>
        <v xml:space="preserve"> </v>
      </c>
      <c r="M14" s="176" t="str">
        <f t="shared" si="3"/>
        <v xml:space="preserve"> </v>
      </c>
      <c r="N14" s="177" t="str">
        <f t="shared" si="4"/>
        <v xml:space="preserve"> </v>
      </c>
      <c r="O14" s="339" t="str">
        <f t="shared" si="6"/>
        <v>No Thrower</v>
      </c>
      <c r="P14" s="153">
        <f t="shared" si="7"/>
        <v>0</v>
      </c>
      <c r="Q14" s="84" t="str">
        <f t="shared" si="8"/>
        <v/>
      </c>
      <c r="R14" s="84" t="str">
        <f t="shared" si="8"/>
        <v/>
      </c>
      <c r="S14" s="63">
        <f t="shared" si="5"/>
        <v>0</v>
      </c>
      <c r="T14" s="365"/>
      <c r="U14" s="396"/>
      <c r="V14" s="397"/>
      <c r="W14" s="398"/>
      <c r="X14" s="364"/>
      <c r="Y14" s="291"/>
      <c r="Z14" s="292"/>
      <c r="AA14" s="308"/>
    </row>
    <row r="15" spans="1:27" ht="9.9499999999999993" customHeight="1" x14ac:dyDescent="0.25">
      <c r="A15" s="364"/>
      <c r="B15" s="364"/>
      <c r="C15" s="368"/>
      <c r="D15" s="369"/>
      <c r="E15" s="503"/>
      <c r="F15" s="504"/>
      <c r="G15" s="504"/>
      <c r="H15" s="33" t="str">
        <f t="shared" si="9"/>
        <v/>
      </c>
      <c r="I15" s="20" t="str">
        <f t="shared" si="10"/>
        <v/>
      </c>
      <c r="J15" s="284"/>
      <c r="K15" s="285"/>
      <c r="L15" s="175" t="str">
        <f t="shared" si="2"/>
        <v xml:space="preserve"> </v>
      </c>
      <c r="M15" s="176" t="str">
        <f t="shared" si="3"/>
        <v xml:space="preserve"> </v>
      </c>
      <c r="N15" s="177" t="str">
        <f t="shared" si="4"/>
        <v xml:space="preserve"> </v>
      </c>
      <c r="O15" s="339" t="str">
        <f t="shared" si="6"/>
        <v>No Thrower</v>
      </c>
      <c r="P15" s="153">
        <f t="shared" si="7"/>
        <v>0</v>
      </c>
      <c r="Q15" s="84" t="str">
        <f t="shared" si="8"/>
        <v/>
      </c>
      <c r="R15" s="84" t="str">
        <f t="shared" si="8"/>
        <v/>
      </c>
      <c r="S15" s="63">
        <f t="shared" si="5"/>
        <v>0</v>
      </c>
      <c r="T15" s="365"/>
      <c r="U15" s="399"/>
      <c r="V15" s="400"/>
      <c r="W15" s="401"/>
      <c r="X15" s="364"/>
      <c r="Y15" s="291"/>
      <c r="Z15" s="292"/>
      <c r="AA15" s="307"/>
    </row>
    <row r="16" spans="1:27" ht="9.9499999999999993" customHeight="1" x14ac:dyDescent="0.25">
      <c r="A16" s="364"/>
      <c r="B16" s="364"/>
      <c r="C16" s="368"/>
      <c r="D16" s="369"/>
      <c r="E16" s="503"/>
      <c r="F16" s="504"/>
      <c r="G16" s="504"/>
      <c r="H16" s="35" t="str">
        <f t="shared" si="9"/>
        <v/>
      </c>
      <c r="I16" s="222" t="str">
        <f t="shared" si="10"/>
        <v/>
      </c>
      <c r="J16" s="284"/>
      <c r="K16" s="285"/>
      <c r="L16" s="175" t="str">
        <f t="shared" si="2"/>
        <v xml:space="preserve"> </v>
      </c>
      <c r="M16" s="176" t="str">
        <f t="shared" si="3"/>
        <v xml:space="preserve"> </v>
      </c>
      <c r="N16" s="177" t="str">
        <f t="shared" si="4"/>
        <v xml:space="preserve"> </v>
      </c>
      <c r="O16" s="339" t="str">
        <f t="shared" si="6"/>
        <v>No Thrower</v>
      </c>
      <c r="P16" s="153">
        <f t="shared" si="7"/>
        <v>0</v>
      </c>
      <c r="Q16" s="84" t="str">
        <f t="shared" si="8"/>
        <v/>
      </c>
      <c r="R16" s="84" t="str">
        <f t="shared" si="8"/>
        <v/>
      </c>
      <c r="S16" s="63">
        <f t="shared" si="5"/>
        <v>0</v>
      </c>
      <c r="T16" s="365"/>
      <c r="U16" s="402"/>
      <c r="V16" s="403"/>
      <c r="W16" s="404"/>
      <c r="X16" s="364"/>
      <c r="Y16" s="291"/>
      <c r="Z16" s="292"/>
      <c r="AA16" s="293"/>
    </row>
    <row r="17" spans="1:27" ht="9.9499999999999993" customHeight="1" x14ac:dyDescent="0.25">
      <c r="A17" s="364"/>
      <c r="B17" s="364"/>
      <c r="C17" s="368"/>
      <c r="D17" s="369"/>
      <c r="E17" s="503"/>
      <c r="F17" s="504"/>
      <c r="G17" s="504"/>
      <c r="H17" s="7" t="str">
        <f t="shared" si="9"/>
        <v/>
      </c>
      <c r="I17" s="10" t="str">
        <f t="shared" si="10"/>
        <v/>
      </c>
      <c r="J17" s="286"/>
      <c r="K17" s="285"/>
      <c r="L17" s="175" t="str">
        <f t="shared" si="2"/>
        <v xml:space="preserve"> </v>
      </c>
      <c r="M17" s="176" t="str">
        <f t="shared" si="3"/>
        <v xml:space="preserve"> </v>
      </c>
      <c r="N17" s="177" t="str">
        <f t="shared" si="4"/>
        <v xml:space="preserve"> </v>
      </c>
      <c r="O17" s="339" t="str">
        <f t="shared" si="6"/>
        <v>No Thrower</v>
      </c>
      <c r="P17" s="153">
        <f t="shared" si="7"/>
        <v>0</v>
      </c>
      <c r="Q17" s="84" t="str">
        <f t="shared" si="8"/>
        <v/>
      </c>
      <c r="R17" s="84" t="str">
        <f t="shared" si="8"/>
        <v/>
      </c>
      <c r="S17" s="63">
        <f t="shared" si="5"/>
        <v>0</v>
      </c>
      <c r="T17" s="365"/>
      <c r="U17" s="396"/>
      <c r="V17" s="397"/>
      <c r="W17" s="398"/>
      <c r="X17" s="364"/>
      <c r="Y17" s="291"/>
      <c r="Z17" s="292"/>
      <c r="AA17" s="293"/>
    </row>
    <row r="18" spans="1:27" ht="9.9499999999999993" customHeight="1" x14ac:dyDescent="0.25">
      <c r="A18" s="364"/>
      <c r="B18" s="364"/>
      <c r="C18" s="368"/>
      <c r="D18" s="369"/>
      <c r="E18" s="503"/>
      <c r="F18" s="504"/>
      <c r="G18" s="504"/>
      <c r="H18" s="7" t="str">
        <f t="shared" si="9"/>
        <v/>
      </c>
      <c r="I18" s="10" t="str">
        <f t="shared" si="10"/>
        <v/>
      </c>
      <c r="J18" s="286"/>
      <c r="K18" s="285"/>
      <c r="L18" s="175" t="str">
        <f t="shared" si="2"/>
        <v xml:space="preserve"> </v>
      </c>
      <c r="M18" s="176" t="str">
        <f t="shared" si="3"/>
        <v xml:space="preserve"> </v>
      </c>
      <c r="N18" s="177" t="str">
        <f t="shared" si="4"/>
        <v xml:space="preserve"> </v>
      </c>
      <c r="O18" s="339" t="str">
        <f t="shared" si="6"/>
        <v>No Thrower</v>
      </c>
      <c r="P18" s="153">
        <f t="shared" si="7"/>
        <v>0</v>
      </c>
      <c r="Q18" s="84" t="str">
        <f t="shared" si="8"/>
        <v/>
      </c>
      <c r="R18" s="84" t="str">
        <f t="shared" si="8"/>
        <v/>
      </c>
      <c r="S18" s="63">
        <f t="shared" si="5"/>
        <v>0</v>
      </c>
      <c r="T18" s="365"/>
      <c r="U18" s="399"/>
      <c r="V18" s="400"/>
      <c r="W18" s="401"/>
      <c r="X18" s="364"/>
      <c r="Y18" s="291"/>
      <c r="Z18" s="292"/>
      <c r="AA18" s="293"/>
    </row>
    <row r="19" spans="1:27" ht="9.9499999999999993" customHeight="1" x14ac:dyDescent="0.25">
      <c r="A19" s="364"/>
      <c r="B19" s="364"/>
      <c r="C19" s="368"/>
      <c r="D19" s="369"/>
      <c r="E19" s="503"/>
      <c r="F19" s="504"/>
      <c r="G19" s="504"/>
      <c r="H19" s="34" t="str">
        <f t="shared" si="9"/>
        <v/>
      </c>
      <c r="I19" s="21" t="str">
        <f t="shared" si="10"/>
        <v/>
      </c>
      <c r="J19" s="284"/>
      <c r="K19" s="285"/>
      <c r="L19" s="175" t="str">
        <f t="shared" si="2"/>
        <v xml:space="preserve"> </v>
      </c>
      <c r="M19" s="176" t="str">
        <f t="shared" si="3"/>
        <v xml:space="preserve"> </v>
      </c>
      <c r="N19" s="177" t="str">
        <f t="shared" si="4"/>
        <v xml:space="preserve"> </v>
      </c>
      <c r="O19" s="339" t="str">
        <f t="shared" si="6"/>
        <v>No Thrower</v>
      </c>
      <c r="P19" s="153">
        <f t="shared" si="7"/>
        <v>0</v>
      </c>
      <c r="Q19" s="84" t="str">
        <f t="shared" si="8"/>
        <v/>
      </c>
      <c r="R19" s="84" t="str">
        <f t="shared" si="8"/>
        <v/>
      </c>
      <c r="S19" s="63">
        <f t="shared" si="5"/>
        <v>0</v>
      </c>
      <c r="T19" s="365"/>
      <c r="U19" s="402"/>
      <c r="V19" s="403"/>
      <c r="W19" s="404"/>
      <c r="X19" s="364"/>
      <c r="Y19" s="291"/>
      <c r="Z19" s="292"/>
      <c r="AA19" s="293"/>
    </row>
    <row r="20" spans="1:27" ht="9.9499999999999993" customHeight="1" x14ac:dyDescent="0.25">
      <c r="A20" s="364"/>
      <c r="B20" s="364"/>
      <c r="C20" s="368"/>
      <c r="D20" s="369"/>
      <c r="E20" s="503"/>
      <c r="F20" s="504"/>
      <c r="G20" s="504"/>
      <c r="H20" s="33" t="str">
        <f t="shared" si="9"/>
        <v/>
      </c>
      <c r="I20" s="20" t="str">
        <f t="shared" si="10"/>
        <v/>
      </c>
      <c r="J20" s="284"/>
      <c r="K20" s="285"/>
      <c r="L20" s="175" t="str">
        <f t="shared" si="2"/>
        <v xml:space="preserve"> </v>
      </c>
      <c r="M20" s="176" t="str">
        <f t="shared" si="3"/>
        <v xml:space="preserve"> </v>
      </c>
      <c r="N20" s="177" t="str">
        <f t="shared" si="4"/>
        <v xml:space="preserve"> </v>
      </c>
      <c r="O20" s="339" t="str">
        <f t="shared" si="6"/>
        <v>No Thrower</v>
      </c>
      <c r="P20" s="153">
        <f t="shared" si="7"/>
        <v>0</v>
      </c>
      <c r="Q20" s="84" t="str">
        <f t="shared" si="8"/>
        <v/>
      </c>
      <c r="R20" s="84" t="str">
        <f t="shared" si="8"/>
        <v/>
      </c>
      <c r="S20" s="63">
        <f t="shared" si="5"/>
        <v>0</v>
      </c>
      <c r="T20" s="365"/>
      <c r="U20" s="396"/>
      <c r="V20" s="397"/>
      <c r="W20" s="398"/>
      <c r="X20" s="364"/>
      <c r="Y20" s="291"/>
      <c r="Z20" s="292"/>
      <c r="AA20" s="293"/>
    </row>
    <row r="21" spans="1:27" ht="9.9499999999999993" customHeight="1" x14ac:dyDescent="0.25">
      <c r="A21" s="364"/>
      <c r="B21" s="364"/>
      <c r="C21" s="368"/>
      <c r="D21" s="369"/>
      <c r="E21" s="503"/>
      <c r="F21" s="504"/>
      <c r="G21" s="504"/>
      <c r="H21" s="34" t="str">
        <f t="shared" si="9"/>
        <v/>
      </c>
      <c r="I21" s="21" t="str">
        <f t="shared" si="10"/>
        <v/>
      </c>
      <c r="J21" s="284"/>
      <c r="K21" s="285"/>
      <c r="L21" s="175" t="str">
        <f t="shared" si="2"/>
        <v xml:space="preserve"> </v>
      </c>
      <c r="M21" s="176" t="str">
        <f t="shared" si="3"/>
        <v xml:space="preserve"> </v>
      </c>
      <c r="N21" s="177" t="str">
        <f t="shared" si="4"/>
        <v xml:space="preserve"> </v>
      </c>
      <c r="O21" s="339" t="str">
        <f t="shared" si="6"/>
        <v>No Thrower</v>
      </c>
      <c r="P21" s="153">
        <f t="shared" si="7"/>
        <v>0</v>
      </c>
      <c r="Q21" s="84" t="str">
        <f t="shared" si="8"/>
        <v/>
      </c>
      <c r="R21" s="84" t="str">
        <f t="shared" si="8"/>
        <v/>
      </c>
      <c r="S21" s="63">
        <f t="shared" si="5"/>
        <v>0</v>
      </c>
      <c r="T21" s="365"/>
      <c r="U21" s="399"/>
      <c r="V21" s="400"/>
      <c r="W21" s="401"/>
      <c r="X21" s="364"/>
      <c r="Y21" s="291"/>
      <c r="Z21" s="292"/>
      <c r="AA21" s="293"/>
    </row>
    <row r="22" spans="1:27" ht="9.9499999999999993" customHeight="1" x14ac:dyDescent="0.25">
      <c r="A22" s="364"/>
      <c r="B22" s="364"/>
      <c r="C22" s="368"/>
      <c r="D22" s="369"/>
      <c r="E22" s="503"/>
      <c r="F22" s="504"/>
      <c r="G22" s="504"/>
      <c r="H22" s="34" t="str">
        <f t="shared" si="9"/>
        <v/>
      </c>
      <c r="I22" s="21" t="str">
        <f t="shared" si="10"/>
        <v/>
      </c>
      <c r="J22" s="284"/>
      <c r="K22" s="285"/>
      <c r="L22" s="175" t="str">
        <f t="shared" si="2"/>
        <v xml:space="preserve"> </v>
      </c>
      <c r="M22" s="176" t="str">
        <f t="shared" si="3"/>
        <v xml:space="preserve"> </v>
      </c>
      <c r="N22" s="177" t="str">
        <f t="shared" si="4"/>
        <v xml:space="preserve"> </v>
      </c>
      <c r="O22" s="339" t="str">
        <f t="shared" si="6"/>
        <v>No Thrower</v>
      </c>
      <c r="P22" s="153">
        <f t="shared" si="7"/>
        <v>0</v>
      </c>
      <c r="Q22" s="84" t="str">
        <f t="shared" si="8"/>
        <v/>
      </c>
      <c r="R22" s="84" t="str">
        <f t="shared" si="8"/>
        <v/>
      </c>
      <c r="S22" s="63">
        <f t="shared" si="5"/>
        <v>0</v>
      </c>
      <c r="T22" s="365"/>
      <c r="U22" s="405"/>
      <c r="V22" s="406"/>
      <c r="W22" s="407"/>
      <c r="X22" s="364"/>
      <c r="Y22" s="291"/>
      <c r="Z22" s="292"/>
      <c r="AA22" s="293"/>
    </row>
    <row r="23" spans="1:27" ht="9.9499999999999993" customHeight="1" x14ac:dyDescent="0.25">
      <c r="A23" s="364"/>
      <c r="B23" s="364"/>
      <c r="C23" s="368"/>
      <c r="D23" s="369"/>
      <c r="E23" s="503"/>
      <c r="F23" s="504"/>
      <c r="G23" s="504"/>
      <c r="H23" s="33" t="str">
        <f t="shared" si="9"/>
        <v/>
      </c>
      <c r="I23" s="20" t="str">
        <f t="shared" si="10"/>
        <v/>
      </c>
      <c r="J23" s="284"/>
      <c r="K23" s="285"/>
      <c r="L23" s="175" t="str">
        <f t="shared" si="2"/>
        <v xml:space="preserve"> </v>
      </c>
      <c r="M23" s="176" t="str">
        <f t="shared" si="3"/>
        <v xml:space="preserve"> </v>
      </c>
      <c r="N23" s="177" t="str">
        <f t="shared" si="4"/>
        <v xml:space="preserve"> </v>
      </c>
      <c r="O23" s="339" t="str">
        <f t="shared" si="6"/>
        <v>No Thrower</v>
      </c>
      <c r="P23" s="153">
        <f t="shared" si="7"/>
        <v>0</v>
      </c>
      <c r="Q23" s="84" t="str">
        <f t="shared" si="8"/>
        <v/>
      </c>
      <c r="R23" s="84" t="str">
        <f t="shared" si="8"/>
        <v/>
      </c>
      <c r="S23" s="63">
        <f t="shared" si="5"/>
        <v>0</v>
      </c>
      <c r="T23" s="365"/>
      <c r="U23" s="408"/>
      <c r="V23" s="409"/>
      <c r="W23" s="410"/>
      <c r="X23" s="364"/>
      <c r="Y23" s="291"/>
      <c r="Z23" s="292"/>
      <c r="AA23" s="293"/>
    </row>
    <row r="24" spans="1:27" ht="9.9499999999999993" customHeight="1" x14ac:dyDescent="0.25">
      <c r="A24" s="364"/>
      <c r="B24" s="364"/>
      <c r="C24" s="368"/>
      <c r="D24" s="369"/>
      <c r="E24" s="503"/>
      <c r="F24" s="504"/>
      <c r="G24" s="504"/>
      <c r="H24" s="33" t="str">
        <f t="shared" si="9"/>
        <v/>
      </c>
      <c r="I24" s="20" t="str">
        <f t="shared" si="10"/>
        <v/>
      </c>
      <c r="J24" s="284"/>
      <c r="K24" s="285"/>
      <c r="L24" s="175" t="str">
        <f t="shared" si="2"/>
        <v xml:space="preserve"> </v>
      </c>
      <c r="M24" s="176" t="str">
        <f t="shared" si="3"/>
        <v xml:space="preserve"> </v>
      </c>
      <c r="N24" s="177" t="str">
        <f t="shared" si="4"/>
        <v xml:space="preserve"> </v>
      </c>
      <c r="O24" s="339" t="str">
        <f t="shared" si="6"/>
        <v>No Thrower</v>
      </c>
      <c r="P24" s="153">
        <f t="shared" si="7"/>
        <v>0</v>
      </c>
      <c r="Q24" s="84" t="str">
        <f t="shared" si="8"/>
        <v/>
      </c>
      <c r="R24" s="84" t="str">
        <f t="shared" si="8"/>
        <v/>
      </c>
      <c r="S24" s="63">
        <f t="shared" si="5"/>
        <v>0</v>
      </c>
      <c r="T24" s="365"/>
      <c r="U24" s="411"/>
      <c r="V24" s="412"/>
      <c r="W24" s="413"/>
      <c r="X24" s="364"/>
      <c r="Y24" s="291"/>
      <c r="Z24" s="292"/>
      <c r="AA24" s="293"/>
    </row>
    <row r="25" spans="1:27" ht="9.9499999999999993" customHeight="1" x14ac:dyDescent="0.25">
      <c r="A25" s="364"/>
      <c r="B25" s="364"/>
      <c r="C25" s="368"/>
      <c r="D25" s="369"/>
      <c r="E25" s="503"/>
      <c r="F25" s="504"/>
      <c r="G25" s="504"/>
      <c r="H25" s="7" t="str">
        <f t="shared" si="9"/>
        <v/>
      </c>
      <c r="I25" s="10" t="str">
        <f t="shared" si="10"/>
        <v/>
      </c>
      <c r="J25" s="286"/>
      <c r="K25" s="285"/>
      <c r="L25" s="175" t="str">
        <f t="shared" si="2"/>
        <v xml:space="preserve"> </v>
      </c>
      <c r="M25" s="176" t="str">
        <f t="shared" si="3"/>
        <v xml:space="preserve"> </v>
      </c>
      <c r="N25" s="177" t="str">
        <f t="shared" si="4"/>
        <v xml:space="preserve"> </v>
      </c>
      <c r="O25" s="339" t="str">
        <f t="shared" si="6"/>
        <v>No Thrower</v>
      </c>
      <c r="P25" s="153">
        <f t="shared" si="7"/>
        <v>0</v>
      </c>
      <c r="Q25" s="84" t="str">
        <f t="shared" si="8"/>
        <v/>
      </c>
      <c r="R25" s="84" t="str">
        <f t="shared" si="8"/>
        <v/>
      </c>
      <c r="S25" s="63">
        <f t="shared" si="5"/>
        <v>0</v>
      </c>
      <c r="T25" s="365"/>
      <c r="U25" s="482"/>
      <c r="V25" s="483"/>
      <c r="W25" s="484"/>
      <c r="X25" s="364"/>
      <c r="Y25" s="291"/>
      <c r="Z25" s="292"/>
      <c r="AA25" s="293"/>
    </row>
    <row r="26" spans="1:27" ht="9.9499999999999993" customHeight="1" x14ac:dyDescent="0.25">
      <c r="A26" s="364"/>
      <c r="B26" s="364"/>
      <c r="C26" s="368"/>
      <c r="D26" s="369"/>
      <c r="E26" s="503"/>
      <c r="F26" s="504"/>
      <c r="G26" s="504"/>
      <c r="H26" s="7" t="str">
        <f t="shared" si="9"/>
        <v/>
      </c>
      <c r="I26" s="10" t="str">
        <f t="shared" si="10"/>
        <v/>
      </c>
      <c r="J26" s="286"/>
      <c r="K26" s="285"/>
      <c r="L26" s="175" t="str">
        <f t="shared" si="2"/>
        <v xml:space="preserve"> </v>
      </c>
      <c r="M26" s="176" t="str">
        <f t="shared" si="3"/>
        <v xml:space="preserve"> </v>
      </c>
      <c r="N26" s="177" t="str">
        <f t="shared" si="4"/>
        <v xml:space="preserve"> </v>
      </c>
      <c r="O26" s="339" t="str">
        <f t="shared" si="6"/>
        <v>No Thrower</v>
      </c>
      <c r="P26" s="153">
        <f t="shared" si="7"/>
        <v>0</v>
      </c>
      <c r="Q26" s="84" t="str">
        <f t="shared" si="8"/>
        <v/>
      </c>
      <c r="R26" s="84" t="str">
        <f t="shared" si="8"/>
        <v/>
      </c>
      <c r="S26" s="63">
        <f t="shared" si="5"/>
        <v>0</v>
      </c>
      <c r="T26" s="365"/>
      <c r="U26" s="482"/>
      <c r="V26" s="483"/>
      <c r="W26" s="484"/>
      <c r="X26" s="364"/>
      <c r="Y26" s="291"/>
      <c r="Z26" s="292"/>
      <c r="AA26" s="293"/>
    </row>
    <row r="27" spans="1:27" ht="9.9499999999999993" customHeight="1" x14ac:dyDescent="0.25">
      <c r="A27" s="364"/>
      <c r="B27" s="364"/>
      <c r="C27" s="368"/>
      <c r="D27" s="369"/>
      <c r="E27" s="503"/>
      <c r="F27" s="504"/>
      <c r="G27" s="504"/>
      <c r="H27" s="33" t="str">
        <f t="shared" si="9"/>
        <v/>
      </c>
      <c r="I27" s="20" t="str">
        <f t="shared" si="10"/>
        <v/>
      </c>
      <c r="J27" s="284"/>
      <c r="K27" s="285"/>
      <c r="L27" s="175" t="str">
        <f t="shared" si="2"/>
        <v xml:space="preserve"> </v>
      </c>
      <c r="M27" s="176" t="str">
        <f t="shared" si="3"/>
        <v xml:space="preserve"> </v>
      </c>
      <c r="N27" s="177" t="str">
        <f t="shared" si="4"/>
        <v xml:space="preserve"> </v>
      </c>
      <c r="O27" s="339" t="str">
        <f t="shared" si="6"/>
        <v>No Thrower</v>
      </c>
      <c r="P27" s="153">
        <f t="shared" si="7"/>
        <v>0</v>
      </c>
      <c r="Q27" s="84" t="str">
        <f t="shared" si="8"/>
        <v/>
      </c>
      <c r="R27" s="84" t="str">
        <f t="shared" si="8"/>
        <v/>
      </c>
      <c r="S27" s="63">
        <f t="shared" si="5"/>
        <v>0</v>
      </c>
      <c r="T27" s="365"/>
      <c r="U27" s="482"/>
      <c r="V27" s="483"/>
      <c r="W27" s="484"/>
      <c r="X27" s="364"/>
      <c r="Y27" s="291"/>
      <c r="Z27" s="292"/>
      <c r="AA27" s="293"/>
    </row>
    <row r="28" spans="1:27" ht="9.9499999999999993" customHeight="1" x14ac:dyDescent="0.25">
      <c r="A28" s="364"/>
      <c r="B28" s="364"/>
      <c r="C28" s="368"/>
      <c r="D28" s="369"/>
      <c r="E28" s="503"/>
      <c r="F28" s="504"/>
      <c r="G28" s="504"/>
      <c r="H28" s="33" t="str">
        <f t="shared" si="9"/>
        <v/>
      </c>
      <c r="I28" s="20" t="str">
        <f t="shared" si="10"/>
        <v/>
      </c>
      <c r="J28" s="284"/>
      <c r="K28" s="285"/>
      <c r="L28" s="175" t="str">
        <f t="shared" si="2"/>
        <v xml:space="preserve"> </v>
      </c>
      <c r="M28" s="176" t="str">
        <f t="shared" si="3"/>
        <v xml:space="preserve"> </v>
      </c>
      <c r="N28" s="177" t="str">
        <f t="shared" si="4"/>
        <v xml:space="preserve"> </v>
      </c>
      <c r="O28" s="339" t="str">
        <f t="shared" si="6"/>
        <v>No Thrower</v>
      </c>
      <c r="P28" s="153">
        <f t="shared" si="7"/>
        <v>0</v>
      </c>
      <c r="Q28" s="84" t="str">
        <f t="shared" si="8"/>
        <v/>
      </c>
      <c r="R28" s="84" t="str">
        <f t="shared" si="8"/>
        <v/>
      </c>
      <c r="S28" s="63">
        <f t="shared" si="5"/>
        <v>0</v>
      </c>
      <c r="T28" s="365"/>
      <c r="U28" s="482"/>
      <c r="V28" s="483"/>
      <c r="W28" s="484"/>
      <c r="X28" s="364"/>
      <c r="Y28" s="291"/>
      <c r="Z28" s="292"/>
      <c r="AA28" s="293"/>
    </row>
    <row r="29" spans="1:27" ht="9.9499999999999993" customHeight="1" x14ac:dyDescent="0.25">
      <c r="A29" s="364"/>
      <c r="B29" s="364"/>
      <c r="C29" s="368"/>
      <c r="D29" s="369"/>
      <c r="E29" s="503"/>
      <c r="F29" s="504"/>
      <c r="G29" s="504"/>
      <c r="H29" s="34" t="str">
        <f t="shared" si="9"/>
        <v/>
      </c>
      <c r="I29" s="21" t="str">
        <f t="shared" si="10"/>
        <v/>
      </c>
      <c r="J29" s="284"/>
      <c r="K29" s="285"/>
      <c r="L29" s="175" t="str">
        <f t="shared" si="2"/>
        <v xml:space="preserve"> </v>
      </c>
      <c r="M29" s="176" t="str">
        <f t="shared" si="3"/>
        <v xml:space="preserve"> </v>
      </c>
      <c r="N29" s="177" t="str">
        <f t="shared" si="4"/>
        <v xml:space="preserve"> </v>
      </c>
      <c r="O29" s="339" t="str">
        <f t="shared" si="6"/>
        <v>No Thrower</v>
      </c>
      <c r="P29" s="153">
        <f t="shared" si="7"/>
        <v>0</v>
      </c>
      <c r="Q29" s="84" t="str">
        <f t="shared" si="8"/>
        <v/>
      </c>
      <c r="R29" s="84" t="str">
        <f t="shared" si="8"/>
        <v/>
      </c>
      <c r="S29" s="63">
        <f t="shared" si="5"/>
        <v>0</v>
      </c>
      <c r="T29" s="365"/>
      <c r="U29" s="482"/>
      <c r="V29" s="483"/>
      <c r="W29" s="484"/>
      <c r="X29" s="364"/>
      <c r="Y29" s="291"/>
      <c r="Z29" s="292"/>
      <c r="AA29" s="293"/>
    </row>
    <row r="30" spans="1:27" ht="9.9499999999999993" customHeight="1" thickBot="1" x14ac:dyDescent="0.3">
      <c r="A30" s="364"/>
      <c r="B30" s="364"/>
      <c r="C30" s="368"/>
      <c r="D30" s="369"/>
      <c r="E30" s="503"/>
      <c r="F30" s="504"/>
      <c r="G30" s="504"/>
      <c r="H30" s="33" t="str">
        <f t="shared" si="9"/>
        <v/>
      </c>
      <c r="I30" s="20" t="str">
        <f t="shared" si="10"/>
        <v/>
      </c>
      <c r="J30" s="284"/>
      <c r="K30" s="285"/>
      <c r="L30" s="175" t="str">
        <f t="shared" si="2"/>
        <v xml:space="preserve"> </v>
      </c>
      <c r="M30" s="176" t="str">
        <f t="shared" si="3"/>
        <v xml:space="preserve"> </v>
      </c>
      <c r="N30" s="177" t="str">
        <f t="shared" si="4"/>
        <v xml:space="preserve"> </v>
      </c>
      <c r="O30" s="339" t="str">
        <f t="shared" si="6"/>
        <v>No Thrower</v>
      </c>
      <c r="P30" s="153">
        <f t="shared" si="7"/>
        <v>0</v>
      </c>
      <c r="Q30" s="84" t="str">
        <f t="shared" si="8"/>
        <v/>
      </c>
      <c r="R30" s="84" t="str">
        <f t="shared" si="8"/>
        <v/>
      </c>
      <c r="S30" s="63">
        <f t="shared" si="5"/>
        <v>0</v>
      </c>
      <c r="T30" s="365"/>
      <c r="U30" s="485"/>
      <c r="V30" s="486"/>
      <c r="W30" s="487"/>
      <c r="X30" s="364"/>
      <c r="Y30" s="291"/>
      <c r="Z30" s="292"/>
      <c r="AA30" s="293"/>
    </row>
    <row r="31" spans="1:27" ht="9.9499999999999993" customHeight="1" x14ac:dyDescent="0.25">
      <c r="A31" s="364"/>
      <c r="B31" s="364"/>
      <c r="C31" s="368"/>
      <c r="D31" s="369"/>
      <c r="E31" s="503"/>
      <c r="F31" s="504"/>
      <c r="G31" s="504"/>
      <c r="H31" s="33" t="str">
        <f t="shared" si="9"/>
        <v/>
      </c>
      <c r="I31" s="20" t="str">
        <f t="shared" si="10"/>
        <v/>
      </c>
      <c r="J31" s="284"/>
      <c r="K31" s="285"/>
      <c r="L31" s="175" t="str">
        <f t="shared" si="2"/>
        <v xml:space="preserve"> </v>
      </c>
      <c r="M31" s="176" t="str">
        <f t="shared" si="3"/>
        <v xml:space="preserve"> </v>
      </c>
      <c r="N31" s="177" t="str">
        <f t="shared" si="4"/>
        <v xml:space="preserve"> </v>
      </c>
      <c r="O31" s="339" t="str">
        <f t="shared" si="6"/>
        <v>No Thrower</v>
      </c>
      <c r="P31" s="153">
        <f t="shared" si="7"/>
        <v>0</v>
      </c>
      <c r="Q31" s="84" t="str">
        <f t="shared" si="8"/>
        <v/>
      </c>
      <c r="R31" s="84" t="str">
        <f t="shared" si="8"/>
        <v/>
      </c>
      <c r="S31" s="63">
        <f t="shared" si="5"/>
        <v>0</v>
      </c>
      <c r="T31" s="365"/>
      <c r="U31" s="495"/>
      <c r="V31" s="495"/>
      <c r="W31" s="495"/>
      <c r="X31" s="364"/>
      <c r="Y31" s="291"/>
      <c r="Z31" s="292"/>
      <c r="AA31" s="293"/>
    </row>
    <row r="32" spans="1:27" ht="9.9499999999999993" customHeight="1" x14ac:dyDescent="0.25">
      <c r="A32" s="364"/>
      <c r="B32" s="364"/>
      <c r="C32" s="368"/>
      <c r="D32" s="369"/>
      <c r="E32" s="503"/>
      <c r="F32" s="504"/>
      <c r="G32" s="504"/>
      <c r="H32" s="33" t="str">
        <f t="shared" si="9"/>
        <v/>
      </c>
      <c r="I32" s="20" t="str">
        <f t="shared" si="10"/>
        <v/>
      </c>
      <c r="J32" s="284"/>
      <c r="K32" s="285"/>
      <c r="L32" s="175" t="str">
        <f t="shared" si="2"/>
        <v xml:space="preserve"> </v>
      </c>
      <c r="M32" s="176" t="str">
        <f t="shared" si="3"/>
        <v xml:space="preserve"> </v>
      </c>
      <c r="N32" s="177" t="str">
        <f t="shared" si="4"/>
        <v xml:space="preserve"> </v>
      </c>
      <c r="O32" s="339" t="str">
        <f t="shared" si="6"/>
        <v>No Thrower</v>
      </c>
      <c r="P32" s="153">
        <f t="shared" si="7"/>
        <v>0</v>
      </c>
      <c r="Q32" s="84" t="str">
        <f t="shared" si="8"/>
        <v/>
      </c>
      <c r="R32" s="84" t="str">
        <f t="shared" si="8"/>
        <v/>
      </c>
      <c r="S32" s="63">
        <f t="shared" si="5"/>
        <v>0</v>
      </c>
      <c r="T32" s="365"/>
      <c r="U32" s="497"/>
      <c r="V32" s="497"/>
      <c r="W32" s="497"/>
      <c r="X32" s="364"/>
      <c r="Y32" s="291"/>
      <c r="Z32" s="292"/>
      <c r="AA32" s="293"/>
    </row>
    <row r="33" spans="1:28" ht="9.9499999999999993" customHeight="1" x14ac:dyDescent="0.25">
      <c r="A33" s="364"/>
      <c r="B33" s="364"/>
      <c r="C33" s="368"/>
      <c r="D33" s="369"/>
      <c r="E33" s="503"/>
      <c r="F33" s="504"/>
      <c r="G33" s="504"/>
      <c r="H33" s="34" t="str">
        <f t="shared" si="9"/>
        <v/>
      </c>
      <c r="I33" s="21" t="str">
        <f t="shared" si="10"/>
        <v/>
      </c>
      <c r="J33" s="284"/>
      <c r="K33" s="285"/>
      <c r="L33" s="175" t="str">
        <f t="shared" si="2"/>
        <v xml:space="preserve"> </v>
      </c>
      <c r="M33" s="176" t="str">
        <f t="shared" si="3"/>
        <v xml:space="preserve"> </v>
      </c>
      <c r="N33" s="177" t="str">
        <f t="shared" si="4"/>
        <v xml:space="preserve"> </v>
      </c>
      <c r="O33" s="339" t="str">
        <f t="shared" si="6"/>
        <v>No Thrower</v>
      </c>
      <c r="P33" s="153">
        <f t="shared" si="7"/>
        <v>0</v>
      </c>
      <c r="Q33" s="84" t="str">
        <f t="shared" si="8"/>
        <v/>
      </c>
      <c r="R33" s="84" t="str">
        <f t="shared" si="8"/>
        <v/>
      </c>
      <c r="S33" s="63">
        <f t="shared" si="5"/>
        <v>0</v>
      </c>
      <c r="T33" s="365"/>
      <c r="U33" s="497"/>
      <c r="V33" s="497"/>
      <c r="W33" s="497"/>
      <c r="X33" s="364"/>
      <c r="Y33" s="291"/>
      <c r="Z33" s="292"/>
      <c r="AA33" s="293"/>
    </row>
    <row r="34" spans="1:28" ht="9.9499999999999993" customHeight="1" thickBot="1" x14ac:dyDescent="0.3">
      <c r="A34" s="364"/>
      <c r="B34" s="364"/>
      <c r="C34" s="368"/>
      <c r="D34" s="369"/>
      <c r="E34" s="505"/>
      <c r="F34" s="506"/>
      <c r="G34" s="506"/>
      <c r="H34" s="9" t="str">
        <f t="shared" si="9"/>
        <v/>
      </c>
      <c r="I34" s="11" t="str">
        <f t="shared" si="10"/>
        <v/>
      </c>
      <c r="J34" s="300"/>
      <c r="K34" s="289"/>
      <c r="L34" s="178" t="str">
        <f t="shared" si="2"/>
        <v xml:space="preserve"> </v>
      </c>
      <c r="M34" s="179" t="str">
        <f t="shared" si="3"/>
        <v xml:space="preserve"> </v>
      </c>
      <c r="N34" s="180" t="str">
        <f t="shared" si="4"/>
        <v xml:space="preserve"> </v>
      </c>
      <c r="O34" s="340" t="str">
        <f t="shared" si="6"/>
        <v>No Thrower</v>
      </c>
      <c r="P34" s="154">
        <f t="shared" si="7"/>
        <v>0</v>
      </c>
      <c r="Q34" s="86" t="str">
        <f t="shared" si="8"/>
        <v/>
      </c>
      <c r="R34" s="86" t="str">
        <f t="shared" si="8"/>
        <v/>
      </c>
      <c r="S34" s="68">
        <f t="shared" si="5"/>
        <v>0</v>
      </c>
      <c r="T34" s="365"/>
      <c r="U34" s="497"/>
      <c r="V34" s="497"/>
      <c r="W34" s="497"/>
      <c r="X34" s="364"/>
      <c r="Y34" s="294"/>
      <c r="Z34" s="295"/>
      <c r="AA34" s="296"/>
    </row>
    <row r="35" spans="1:28" ht="9.9499999999999993" customHeight="1" x14ac:dyDescent="0.25">
      <c r="A35" s="364"/>
      <c r="B35" s="364"/>
      <c r="C35" s="368"/>
      <c r="D35" s="369"/>
      <c r="E35" s="476" t="s">
        <v>7</v>
      </c>
      <c r="F35" s="477"/>
      <c r="G35" s="157">
        <v>1</v>
      </c>
      <c r="H35" s="94" t="str">
        <f>IFERROR(VLOOKUP($G35,$O$3:$S$34,3,0),"")</f>
        <v>Katie  Webb</v>
      </c>
      <c r="I35" s="223" t="str">
        <f>IFERROR(VLOOKUP($G35,$O$3:$S$34,4,0),"")</f>
        <v>The Hemel Hempstead School</v>
      </c>
      <c r="J35" s="95">
        <f>IFERROR(VLOOKUP($G35,$O$3:$S$34,5,0),"")</f>
        <v>681</v>
      </c>
      <c r="K35" s="107">
        <f t="shared" ref="K35:K45" si="11">IFERROR(VLOOKUP($G35,$O$3:$S$34,2,0),0)</f>
        <v>34.74</v>
      </c>
      <c r="L35" s="187" t="str">
        <f t="shared" si="2"/>
        <v xml:space="preserve"> </v>
      </c>
      <c r="M35" s="191" t="str">
        <f t="shared" si="3"/>
        <v xml:space="preserve"> </v>
      </c>
      <c r="N35" s="194" t="str">
        <f t="shared" si="4"/>
        <v xml:space="preserve"> </v>
      </c>
      <c r="O35" s="470" t="s">
        <v>34</v>
      </c>
      <c r="P35" s="155"/>
      <c r="Q35" s="29"/>
      <c r="R35" s="29"/>
      <c r="S35" s="29"/>
      <c r="T35" s="365"/>
      <c r="U35" s="497"/>
      <c r="V35" s="497"/>
      <c r="W35" s="497"/>
      <c r="X35" s="364"/>
      <c r="Y35" s="494"/>
      <c r="Z35" s="494"/>
      <c r="AA35" s="494"/>
    </row>
    <row r="36" spans="1:28" ht="9.9499999999999993" customHeight="1" x14ac:dyDescent="0.25">
      <c r="A36" s="364"/>
      <c r="B36" s="364"/>
      <c r="C36" s="368"/>
      <c r="D36" s="369"/>
      <c r="E36" s="478"/>
      <c r="F36" s="479"/>
      <c r="G36" s="158">
        <v>2</v>
      </c>
      <c r="H36" s="162" t="str">
        <f t="shared" ref="H36:H46" si="12">IFERROR(VLOOKUP($G36,$O$3:$S$34,3,0),"")</f>
        <v>Olivia Lava</v>
      </c>
      <c r="I36" s="226" t="str">
        <f t="shared" ref="I36:I46" si="13">IFERROR(VLOOKUP($G36,$O$3:$S$34,4,0),"")</f>
        <v>Queenswood</v>
      </c>
      <c r="J36" s="101">
        <f t="shared" ref="J36:J46" si="14">IFERROR(VLOOKUP($G36,$O$3:$S$34,5,0),"")</f>
        <v>336</v>
      </c>
      <c r="K36" s="160">
        <f t="shared" si="11"/>
        <v>30.53</v>
      </c>
      <c r="L36" s="188" t="str">
        <f t="shared" si="2"/>
        <v xml:space="preserve"> </v>
      </c>
      <c r="M36" s="192" t="str">
        <f t="shared" si="3"/>
        <v xml:space="preserve"> </v>
      </c>
      <c r="N36" s="195" t="str">
        <f t="shared" si="4"/>
        <v xml:space="preserve"> </v>
      </c>
      <c r="O36" s="471"/>
      <c r="P36" s="155"/>
      <c r="Q36" s="29"/>
      <c r="R36" s="29"/>
      <c r="S36" s="29"/>
      <c r="T36" s="365"/>
      <c r="U36" s="497"/>
      <c r="V36" s="497"/>
      <c r="W36" s="497"/>
      <c r="X36" s="364"/>
      <c r="Y36" s="365"/>
      <c r="Z36" s="365"/>
      <c r="AA36" s="365"/>
    </row>
    <row r="37" spans="1:28" ht="9.9499999999999993" customHeight="1" thickBot="1" x14ac:dyDescent="0.3">
      <c r="A37" s="364"/>
      <c r="B37" s="364"/>
      <c r="C37" s="368"/>
      <c r="D37" s="369"/>
      <c r="E37" s="478"/>
      <c r="F37" s="479"/>
      <c r="G37" s="159">
        <v>3</v>
      </c>
      <c r="H37" s="103" t="str">
        <f t="shared" si="12"/>
        <v/>
      </c>
      <c r="I37" s="227" t="str">
        <f t="shared" si="13"/>
        <v/>
      </c>
      <c r="J37" s="102" t="str">
        <f t="shared" si="14"/>
        <v/>
      </c>
      <c r="K37" s="161">
        <f t="shared" si="11"/>
        <v>0</v>
      </c>
      <c r="L37" s="189" t="str">
        <f t="shared" si="2"/>
        <v xml:space="preserve"> </v>
      </c>
      <c r="M37" s="193" t="str">
        <f t="shared" si="3"/>
        <v xml:space="preserve"> </v>
      </c>
      <c r="N37" s="196" t="str">
        <f t="shared" si="4"/>
        <v xml:space="preserve"> </v>
      </c>
      <c r="O37" s="472"/>
      <c r="P37" s="155"/>
      <c r="Q37" s="29"/>
      <c r="R37" s="29"/>
      <c r="S37" s="29"/>
      <c r="T37" s="365"/>
      <c r="U37" s="497"/>
      <c r="V37" s="497"/>
      <c r="W37" s="497"/>
      <c r="X37" s="364"/>
      <c r="Y37" s="365"/>
      <c r="Z37" s="365"/>
      <c r="AA37" s="365"/>
    </row>
    <row r="38" spans="1:28" ht="9.9499999999999993" customHeight="1" x14ac:dyDescent="0.25">
      <c r="A38" s="364"/>
      <c r="B38" s="364"/>
      <c r="C38" s="368"/>
      <c r="D38" s="369"/>
      <c r="E38" s="478"/>
      <c r="F38" s="479"/>
      <c r="G38" s="74">
        <v>4</v>
      </c>
      <c r="H38" s="163" t="str">
        <f t="shared" si="12"/>
        <v/>
      </c>
      <c r="I38" s="62" t="str">
        <f t="shared" si="13"/>
        <v/>
      </c>
      <c r="J38" s="59" t="str">
        <f t="shared" si="14"/>
        <v/>
      </c>
      <c r="K38" s="4">
        <f t="shared" si="11"/>
        <v>0</v>
      </c>
      <c r="L38" s="175" t="str">
        <f t="shared" si="2"/>
        <v xml:space="preserve"> </v>
      </c>
      <c r="M38" s="176" t="str">
        <f t="shared" si="3"/>
        <v xml:space="preserve"> </v>
      </c>
      <c r="N38" s="177" t="str">
        <f t="shared" si="4"/>
        <v xml:space="preserve"> </v>
      </c>
      <c r="O38" s="498" t="str">
        <f>Entries!A1</f>
        <v>U19 Girls</v>
      </c>
      <c r="P38" s="155"/>
      <c r="Q38" s="29"/>
      <c r="R38" s="29"/>
      <c r="S38" s="29"/>
      <c r="T38" s="365"/>
      <c r="U38" s="497"/>
      <c r="V38" s="497"/>
      <c r="W38" s="497"/>
      <c r="X38" s="364"/>
      <c r="Y38" s="365"/>
      <c r="Z38" s="365"/>
      <c r="AA38" s="365"/>
    </row>
    <row r="39" spans="1:28" ht="9.9499999999999993" customHeight="1" x14ac:dyDescent="0.25">
      <c r="A39" s="364"/>
      <c r="B39" s="364"/>
      <c r="C39" s="368"/>
      <c r="D39" s="369"/>
      <c r="E39" s="478"/>
      <c r="F39" s="479"/>
      <c r="G39" s="74">
        <v>5</v>
      </c>
      <c r="H39" s="163" t="str">
        <f t="shared" si="12"/>
        <v/>
      </c>
      <c r="I39" s="62" t="str">
        <f t="shared" si="13"/>
        <v/>
      </c>
      <c r="J39" s="59" t="str">
        <f t="shared" si="14"/>
        <v/>
      </c>
      <c r="K39" s="4">
        <f t="shared" si="11"/>
        <v>0</v>
      </c>
      <c r="L39" s="175" t="str">
        <f t="shared" si="2"/>
        <v xml:space="preserve"> </v>
      </c>
      <c r="M39" s="176" t="str">
        <f t="shared" si="3"/>
        <v xml:space="preserve"> </v>
      </c>
      <c r="N39" s="177" t="str">
        <f t="shared" si="4"/>
        <v xml:space="preserve"> </v>
      </c>
      <c r="O39" s="499"/>
      <c r="P39" s="155"/>
      <c r="Q39" s="29"/>
      <c r="R39" s="29"/>
      <c r="S39" s="29"/>
      <c r="T39" s="365"/>
      <c r="U39" s="497"/>
      <c r="V39" s="497"/>
      <c r="W39" s="497"/>
      <c r="X39" s="364"/>
      <c r="Y39" s="365"/>
      <c r="Z39" s="365"/>
      <c r="AA39" s="365"/>
    </row>
    <row r="40" spans="1:28" ht="9.9499999999999993" customHeight="1" x14ac:dyDescent="0.25">
      <c r="A40" s="364"/>
      <c r="B40" s="364"/>
      <c r="C40" s="368"/>
      <c r="D40" s="369"/>
      <c r="E40" s="478"/>
      <c r="F40" s="479"/>
      <c r="G40" s="74">
        <v>6</v>
      </c>
      <c r="H40" s="163" t="str">
        <f t="shared" si="12"/>
        <v/>
      </c>
      <c r="I40" s="62" t="str">
        <f t="shared" si="13"/>
        <v/>
      </c>
      <c r="J40" s="59" t="str">
        <f t="shared" si="14"/>
        <v/>
      </c>
      <c r="K40" s="4">
        <f t="shared" si="11"/>
        <v>0</v>
      </c>
      <c r="L40" s="175" t="str">
        <f t="shared" si="2"/>
        <v xml:space="preserve"> </v>
      </c>
      <c r="M40" s="176" t="str">
        <f t="shared" si="3"/>
        <v xml:space="preserve"> </v>
      </c>
      <c r="N40" s="177" t="str">
        <f t="shared" si="4"/>
        <v xml:space="preserve"> </v>
      </c>
      <c r="O40" s="499"/>
      <c r="P40" s="155"/>
      <c r="Q40" s="29"/>
      <c r="R40" s="29"/>
      <c r="S40" s="29"/>
      <c r="T40" s="365"/>
      <c r="U40" s="497"/>
      <c r="V40" s="497"/>
      <c r="W40" s="497"/>
      <c r="X40" s="364"/>
      <c r="Y40" s="365"/>
      <c r="Z40" s="365"/>
      <c r="AA40" s="365"/>
    </row>
    <row r="41" spans="1:28" ht="9.9499999999999993" customHeight="1" x14ac:dyDescent="0.25">
      <c r="A41" s="364"/>
      <c r="B41" s="364"/>
      <c r="C41" s="368"/>
      <c r="D41" s="369"/>
      <c r="E41" s="478"/>
      <c r="F41" s="479"/>
      <c r="G41" s="74">
        <v>7</v>
      </c>
      <c r="H41" s="163" t="str">
        <f t="shared" si="12"/>
        <v/>
      </c>
      <c r="I41" s="62" t="str">
        <f t="shared" si="13"/>
        <v/>
      </c>
      <c r="J41" s="59" t="str">
        <f t="shared" si="14"/>
        <v/>
      </c>
      <c r="K41" s="4">
        <f t="shared" si="11"/>
        <v>0</v>
      </c>
      <c r="L41" s="175" t="str">
        <f t="shared" si="2"/>
        <v xml:space="preserve"> </v>
      </c>
      <c r="M41" s="176" t="str">
        <f t="shared" si="3"/>
        <v xml:space="preserve"> </v>
      </c>
      <c r="N41" s="177" t="str">
        <f t="shared" si="4"/>
        <v xml:space="preserve"> </v>
      </c>
      <c r="O41" s="499"/>
      <c r="P41" s="155"/>
      <c r="Q41" s="29"/>
      <c r="R41" s="29"/>
      <c r="S41" s="29"/>
      <c r="T41" s="365"/>
      <c r="U41" s="497"/>
      <c r="V41" s="497"/>
      <c r="W41" s="497"/>
      <c r="X41" s="364"/>
      <c r="Y41" s="365"/>
      <c r="Z41" s="365"/>
      <c r="AA41" s="365"/>
    </row>
    <row r="42" spans="1:28" ht="9.9499999999999993" customHeight="1" thickBot="1" x14ac:dyDescent="0.3">
      <c r="A42" s="364"/>
      <c r="B42" s="364"/>
      <c r="C42" s="370"/>
      <c r="D42" s="371"/>
      <c r="E42" s="478"/>
      <c r="F42" s="479"/>
      <c r="G42" s="74">
        <v>8</v>
      </c>
      <c r="H42" s="163" t="str">
        <f t="shared" si="12"/>
        <v/>
      </c>
      <c r="I42" s="62" t="str">
        <f t="shared" si="13"/>
        <v/>
      </c>
      <c r="J42" s="59" t="str">
        <f t="shared" si="14"/>
        <v/>
      </c>
      <c r="K42" s="4">
        <f t="shared" si="11"/>
        <v>0</v>
      </c>
      <c r="L42" s="175" t="str">
        <f t="shared" si="2"/>
        <v xml:space="preserve"> </v>
      </c>
      <c r="M42" s="176" t="str">
        <f t="shared" si="3"/>
        <v xml:space="preserve"> </v>
      </c>
      <c r="N42" s="177" t="str">
        <f t="shared" si="4"/>
        <v xml:space="preserve"> </v>
      </c>
      <c r="O42" s="499"/>
      <c r="P42" s="155"/>
      <c r="Q42" s="29"/>
      <c r="R42" s="29"/>
      <c r="S42" s="29"/>
      <c r="T42" s="365"/>
      <c r="U42" s="497"/>
      <c r="V42" s="497"/>
      <c r="W42" s="497"/>
      <c r="X42" s="364"/>
      <c r="Y42" s="365"/>
      <c r="Z42" s="365"/>
      <c r="AA42" s="365"/>
    </row>
    <row r="43" spans="1:28" ht="9.9499999999999993" customHeight="1" thickBot="1" x14ac:dyDescent="0.3">
      <c r="A43" s="364"/>
      <c r="B43" s="364"/>
      <c r="C43" s="441" t="s">
        <v>18</v>
      </c>
      <c r="D43" s="442"/>
      <c r="E43" s="478"/>
      <c r="F43" s="479"/>
      <c r="G43" s="74">
        <v>9</v>
      </c>
      <c r="H43" s="163" t="str">
        <f t="shared" si="12"/>
        <v/>
      </c>
      <c r="I43" s="62" t="str">
        <f t="shared" si="13"/>
        <v/>
      </c>
      <c r="J43" s="59" t="str">
        <f t="shared" si="14"/>
        <v/>
      </c>
      <c r="K43" s="4">
        <f t="shared" si="11"/>
        <v>0</v>
      </c>
      <c r="L43" s="175" t="str">
        <f t="shared" si="2"/>
        <v xml:space="preserve"> </v>
      </c>
      <c r="M43" s="176" t="str">
        <f t="shared" si="3"/>
        <v xml:space="preserve"> </v>
      </c>
      <c r="N43" s="177" t="str">
        <f t="shared" si="4"/>
        <v xml:space="preserve"> </v>
      </c>
      <c r="O43" s="499"/>
      <c r="P43" s="155"/>
      <c r="T43" s="365"/>
      <c r="U43" s="497"/>
      <c r="V43" s="497"/>
      <c r="W43" s="497"/>
      <c r="X43" s="364"/>
      <c r="Y43" s="365"/>
      <c r="Z43" s="365"/>
      <c r="AA43" s="365"/>
    </row>
    <row r="44" spans="1:28" ht="9.9499999999999993" customHeight="1" x14ac:dyDescent="0.25">
      <c r="A44" s="364"/>
      <c r="B44" s="364"/>
      <c r="C44" s="104" t="s">
        <v>15</v>
      </c>
      <c r="D44" s="297">
        <v>41.7</v>
      </c>
      <c r="E44" s="478"/>
      <c r="F44" s="479"/>
      <c r="G44" s="74">
        <v>10</v>
      </c>
      <c r="H44" s="163" t="str">
        <f t="shared" si="12"/>
        <v/>
      </c>
      <c r="I44" s="62" t="str">
        <f t="shared" si="13"/>
        <v/>
      </c>
      <c r="J44" s="59" t="str">
        <f t="shared" si="14"/>
        <v/>
      </c>
      <c r="K44" s="4">
        <f t="shared" si="11"/>
        <v>0</v>
      </c>
      <c r="L44" s="175" t="str">
        <f t="shared" si="2"/>
        <v xml:space="preserve"> </v>
      </c>
      <c r="M44" s="176" t="str">
        <f t="shared" si="3"/>
        <v xml:space="preserve"> </v>
      </c>
      <c r="N44" s="177" t="str">
        <f t="shared" si="4"/>
        <v xml:space="preserve"> </v>
      </c>
      <c r="O44" s="499"/>
      <c r="P44" s="155"/>
      <c r="T44" s="365"/>
      <c r="U44" s="497"/>
      <c r="V44" s="497"/>
      <c r="W44" s="497"/>
      <c r="X44" s="364"/>
      <c r="Y44" s="365"/>
      <c r="Z44" s="365"/>
      <c r="AA44" s="365"/>
    </row>
    <row r="45" spans="1:28" ht="9.9499999999999993" customHeight="1" x14ac:dyDescent="0.25">
      <c r="A45" s="364"/>
      <c r="B45" s="364"/>
      <c r="C45" s="105" t="s">
        <v>17</v>
      </c>
      <c r="D45" s="298">
        <v>39</v>
      </c>
      <c r="E45" s="478"/>
      <c r="F45" s="479"/>
      <c r="G45" s="74">
        <v>11</v>
      </c>
      <c r="H45" s="163" t="str">
        <f t="shared" si="12"/>
        <v/>
      </c>
      <c r="I45" s="62" t="str">
        <f t="shared" si="13"/>
        <v/>
      </c>
      <c r="J45" s="59" t="str">
        <f t="shared" si="14"/>
        <v/>
      </c>
      <c r="K45" s="4">
        <f t="shared" si="11"/>
        <v>0</v>
      </c>
      <c r="L45" s="175" t="str">
        <f t="shared" si="2"/>
        <v xml:space="preserve"> </v>
      </c>
      <c r="M45" s="176" t="str">
        <f t="shared" si="3"/>
        <v xml:space="preserve"> </v>
      </c>
      <c r="N45" s="177" t="str">
        <f t="shared" si="4"/>
        <v xml:space="preserve"> </v>
      </c>
      <c r="O45" s="499"/>
      <c r="P45" s="155"/>
      <c r="T45" s="365"/>
      <c r="U45" s="497"/>
      <c r="V45" s="497"/>
      <c r="W45" s="497"/>
      <c r="X45" s="364"/>
      <c r="Y45" s="365"/>
      <c r="Z45" s="365"/>
      <c r="AA45" s="365"/>
    </row>
    <row r="46" spans="1:28" ht="9.9499999999999993" customHeight="1" thickBot="1" x14ac:dyDescent="0.3">
      <c r="A46" s="364"/>
      <c r="B46" s="364"/>
      <c r="C46" s="106" t="s">
        <v>16</v>
      </c>
      <c r="D46" s="299">
        <v>36</v>
      </c>
      <c r="E46" s="480"/>
      <c r="F46" s="481"/>
      <c r="G46" s="75">
        <v>12</v>
      </c>
      <c r="H46" s="164" t="str">
        <f t="shared" si="12"/>
        <v/>
      </c>
      <c r="I46" s="67" t="str">
        <f t="shared" si="13"/>
        <v/>
      </c>
      <c r="J46" s="64" t="str">
        <f t="shared" si="14"/>
        <v/>
      </c>
      <c r="K46" s="5">
        <f t="shared" ref="K46" si="15">IFERROR(VLOOKUP($G46,$O$3:$S$34,2,0),0)</f>
        <v>0</v>
      </c>
      <c r="L46" s="178" t="str">
        <f t="shared" si="2"/>
        <v xml:space="preserve"> </v>
      </c>
      <c r="M46" s="179" t="str">
        <f t="shared" si="3"/>
        <v xml:space="preserve"> </v>
      </c>
      <c r="N46" s="180" t="str">
        <f t="shared" si="4"/>
        <v xml:space="preserve"> </v>
      </c>
      <c r="O46" s="500"/>
      <c r="P46" s="155"/>
      <c r="T46" s="365"/>
      <c r="U46" s="497"/>
      <c r="V46" s="497"/>
      <c r="W46" s="497"/>
      <c r="X46" s="364"/>
      <c r="Y46" s="365"/>
      <c r="Z46" s="365"/>
      <c r="AA46" s="365"/>
    </row>
    <row r="47" spans="1:28" ht="9.9499999999999993" customHeight="1" thickBot="1" x14ac:dyDescent="0.3">
      <c r="Y47" s="381" t="s">
        <v>47</v>
      </c>
      <c r="Z47" s="382" t="s">
        <v>46</v>
      </c>
      <c r="AA47" s="383"/>
      <c r="AB47" s="29"/>
    </row>
    <row r="48" spans="1:28" ht="9.9499999999999993" customHeight="1" x14ac:dyDescent="0.25">
      <c r="Y48" s="290"/>
      <c r="Z48" s="85" t="str">
        <f>IFERROR(VLOOKUP($Y48,Entries!$B$2:$E$1000,2,0),"")</f>
        <v/>
      </c>
      <c r="AA48" s="85" t="str">
        <f>IFERROR(VLOOKUP($Y48,Entries!$B$2:$E$1000,3,0),"")</f>
        <v/>
      </c>
      <c r="AB48" s="54" t="str">
        <f>IFERROR(VLOOKUP($Y48,Entries!$B$2:$E$1000,4,0),"")</f>
        <v/>
      </c>
    </row>
    <row r="49" spans="25:28" ht="9.9499999999999993" customHeight="1" thickBot="1" x14ac:dyDescent="0.3">
      <c r="Y49" s="259"/>
      <c r="Z49" s="72" t="str">
        <f>IFERROR(VLOOKUP($Y48,Entries!$H$2:$K$1000,2,0),"")</f>
        <v/>
      </c>
      <c r="AA49" s="208" t="str">
        <f>IFERROR(VLOOKUP($Y48,Entries!$H$2:$K$1000,3,0),"")</f>
        <v/>
      </c>
      <c r="AB49" s="73" t="str">
        <f>IFERROR(VLOOKUP($Y48,Entries!$H$2:$K$1000,4,0),"")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32" priority="4" operator="between">
      <formula>2.9</formula>
      <formula>3.1</formula>
    </cfRule>
    <cfRule type="cellIs" dxfId="31" priority="5" operator="between">
      <formula>1.9</formula>
      <formula>2.1</formula>
    </cfRule>
    <cfRule type="cellIs" dxfId="30" priority="6" operator="between">
      <formula>0.9</formula>
      <formula>1.1</formula>
    </cfRule>
  </conditionalFormatting>
  <conditionalFormatting sqref="G35:G46">
    <cfRule type="cellIs" dxfId="29" priority="1" operator="between">
      <formula>2.9</formula>
      <formula>3.1</formula>
    </cfRule>
    <cfRule type="cellIs" dxfId="28" priority="2" operator="between">
      <formula>1.9</formula>
      <formula>2.1</formula>
    </cfRule>
    <cfRule type="cellIs" dxfId="27" priority="3" operator="between">
      <formula>0.9</formula>
      <formula>1.1</formula>
    </cfRule>
  </conditionalFormatting>
  <pageMargins left="0.7" right="0.7" top="0.75" bottom="0.75" header="0.3" footer="0.3"/>
  <pageSetup paperSize="11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topLeftCell="B1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2.7109375" style="47" customWidth="1"/>
    <col min="12" max="13" width="6.7109375" style="165" customWidth="1"/>
    <col min="14" max="14" width="7.28515625" style="47" customWidth="1"/>
    <col min="15" max="15" width="10.7109375" style="47" customWidth="1"/>
    <col min="16" max="16" width="7.28515625" style="156" hidden="1" customWidth="1"/>
    <col min="17" max="17" width="9.42578125" style="50" hidden="1" customWidth="1"/>
    <col min="18" max="18" width="5.140625" style="50" hidden="1" customWidth="1"/>
    <col min="19" max="19" width="9.28515625" style="47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7" customWidth="1"/>
    <col min="24" max="24" width="4.42578125" style="8" customWidth="1"/>
    <col min="25" max="25" width="5.7109375" style="8" customWidth="1"/>
    <col min="26" max="26" width="15.7109375" style="50" customWidth="1"/>
    <col min="27" max="27" width="5.7109375" style="47" customWidth="1"/>
    <col min="28" max="16384" width="9.140625" style="8"/>
  </cols>
  <sheetData>
    <row r="1" spans="1:27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9.9499999999999993" customHeight="1" thickBot="1" x14ac:dyDescent="0.3">
      <c r="A2" s="364"/>
      <c r="B2" s="364"/>
      <c r="C2" s="366" t="s">
        <v>35</v>
      </c>
      <c r="D2" s="367"/>
      <c r="E2" s="473" t="s">
        <v>2</v>
      </c>
      <c r="F2" s="474"/>
      <c r="G2" s="475"/>
      <c r="H2" s="80" t="s">
        <v>1</v>
      </c>
      <c r="I2" s="82" t="s">
        <v>41</v>
      </c>
      <c r="J2" s="77" t="s">
        <v>8</v>
      </c>
      <c r="K2" s="77" t="s">
        <v>27</v>
      </c>
      <c r="L2" s="181" t="s">
        <v>15</v>
      </c>
      <c r="M2" s="171" t="s">
        <v>17</v>
      </c>
      <c r="N2" s="170" t="s">
        <v>16</v>
      </c>
      <c r="O2" s="81" t="s">
        <v>5</v>
      </c>
      <c r="P2" s="473" t="s">
        <v>21</v>
      </c>
      <c r="Q2" s="474"/>
      <c r="R2" s="474"/>
      <c r="S2" s="475"/>
      <c r="T2" s="365"/>
      <c r="U2" s="453" t="s">
        <v>12</v>
      </c>
      <c r="V2" s="454"/>
      <c r="W2" s="455"/>
      <c r="X2" s="364"/>
      <c r="Y2" s="465" t="s">
        <v>13</v>
      </c>
      <c r="Z2" s="466"/>
      <c r="AA2" s="467"/>
    </row>
    <row r="3" spans="1:27" ht="9.9499999999999993" customHeight="1" thickBot="1" x14ac:dyDescent="0.3">
      <c r="A3" s="364"/>
      <c r="B3" s="364"/>
      <c r="C3" s="368"/>
      <c r="D3" s="369"/>
      <c r="E3" s="501" t="s">
        <v>7</v>
      </c>
      <c r="F3" s="502"/>
      <c r="G3" s="502"/>
      <c r="H3" s="46" t="str">
        <f t="shared" ref="H3" si="0">IFERROR(VLOOKUP($J3,$Y$2:$AB$34,2,0),"")</f>
        <v>Freye Witheat</v>
      </c>
      <c r="I3" s="221" t="str">
        <f t="shared" ref="I3" si="1">IFERROR(VLOOKUP($J3,$Y$2:$AB$34,3,0),"")</f>
        <v>Berkhamsted</v>
      </c>
      <c r="J3" s="282">
        <v>95</v>
      </c>
      <c r="K3" s="283">
        <v>40.03</v>
      </c>
      <c r="L3" s="172" t="str">
        <f t="shared" ref="L3:L46" si="2">IF($K3=$D$44,"Equal",IF($K3&gt;=$D$44,IF($K3&gt;0,"NEW","" )," "))</f>
        <v xml:space="preserve"> </v>
      </c>
      <c r="M3" s="173" t="str">
        <f t="shared" ref="M3:M46" si="3">IF($K3&gt;=$D$45,IF($K3&gt;0,"YES","" )," ")</f>
        <v>YES</v>
      </c>
      <c r="N3" s="174" t="str">
        <f t="shared" ref="N3:N46" si="4">IF($K3&gt;=$D$46,IF($K3&gt;0,"YES","" )," ")</f>
        <v>YES</v>
      </c>
      <c r="O3" s="338">
        <f>IF(K3&gt;0,RANK(K3,$K$3:$K$34,0),"No Thrower")</f>
        <v>1</v>
      </c>
      <c r="P3" s="152">
        <f>K3</f>
        <v>40.03</v>
      </c>
      <c r="Q3" s="85" t="str">
        <f t="shared" ref="Q3:R34" si="5">H3</f>
        <v>Freye Witheat</v>
      </c>
      <c r="R3" s="85" t="str">
        <f t="shared" si="5"/>
        <v>Berkhamsted</v>
      </c>
      <c r="S3" s="58">
        <f>J3</f>
        <v>95</v>
      </c>
      <c r="T3" s="365"/>
      <c r="U3" s="456"/>
      <c r="V3" s="457"/>
      <c r="W3" s="458"/>
      <c r="X3" s="364"/>
      <c r="Y3" s="282">
        <v>95</v>
      </c>
      <c r="Z3" s="305" t="s">
        <v>107</v>
      </c>
      <c r="AA3" s="282" t="s">
        <v>86</v>
      </c>
    </row>
    <row r="4" spans="1:27" ht="9.9499999999999993" customHeight="1" x14ac:dyDescent="0.25">
      <c r="A4" s="364"/>
      <c r="B4" s="364"/>
      <c r="C4" s="368"/>
      <c r="D4" s="369"/>
      <c r="E4" s="503"/>
      <c r="F4" s="504"/>
      <c r="G4" s="504"/>
      <c r="H4" s="33" t="str">
        <f>IFERROR(VLOOKUP($J4,$Y$2:$AB$34,2,0),"")</f>
        <v/>
      </c>
      <c r="I4" s="20" t="str">
        <f>IFERROR(VLOOKUP($J4,$Y$2:$AB$34,3,0),"")</f>
        <v/>
      </c>
      <c r="J4" s="284"/>
      <c r="K4" s="285"/>
      <c r="L4" s="175" t="str">
        <f t="shared" si="2"/>
        <v xml:space="preserve"> </v>
      </c>
      <c r="M4" s="176" t="str">
        <f t="shared" si="3"/>
        <v xml:space="preserve"> </v>
      </c>
      <c r="N4" s="177" t="str">
        <f t="shared" si="4"/>
        <v xml:space="preserve"> </v>
      </c>
      <c r="O4" s="339" t="str">
        <f t="shared" ref="O4:O34" si="6">IF(K4&gt;0,RANK(K4,$K$3:$K$34,0),"No Thrower")</f>
        <v>No Thrower</v>
      </c>
      <c r="P4" s="153">
        <f t="shared" ref="P4:P34" si="7">K4</f>
        <v>0</v>
      </c>
      <c r="Q4" s="84" t="str">
        <f t="shared" si="5"/>
        <v/>
      </c>
      <c r="R4" s="84" t="str">
        <f t="shared" si="5"/>
        <v/>
      </c>
      <c r="S4" s="63">
        <f t="shared" ref="S4:S34" si="8">J4</f>
        <v>0</v>
      </c>
      <c r="T4" s="365"/>
      <c r="U4" s="459" t="s">
        <v>20</v>
      </c>
      <c r="V4" s="460"/>
      <c r="W4" s="461"/>
      <c r="X4" s="364"/>
      <c r="Y4" s="284"/>
      <c r="Z4" s="306"/>
      <c r="AA4" s="284"/>
    </row>
    <row r="5" spans="1:27" ht="9.9499999999999993" customHeight="1" x14ac:dyDescent="0.25">
      <c r="A5" s="364"/>
      <c r="B5" s="364"/>
      <c r="C5" s="368"/>
      <c r="D5" s="369"/>
      <c r="E5" s="503"/>
      <c r="F5" s="504"/>
      <c r="G5" s="504"/>
      <c r="H5" s="33" t="str">
        <f t="shared" ref="H5:H34" si="9">IFERROR(VLOOKUP($J5,$Y$2:$AB$34,2,0),"")</f>
        <v/>
      </c>
      <c r="I5" s="20" t="str">
        <f t="shared" ref="I5:I34" si="10">IFERROR(VLOOKUP($J5,$Y$2:$AB$34,3,0),"")</f>
        <v/>
      </c>
      <c r="J5" s="284"/>
      <c r="K5" s="285"/>
      <c r="L5" s="175" t="str">
        <f t="shared" si="2"/>
        <v xml:space="preserve"> </v>
      </c>
      <c r="M5" s="176" t="str">
        <f t="shared" si="3"/>
        <v xml:space="preserve"> </v>
      </c>
      <c r="N5" s="177" t="str">
        <f t="shared" si="4"/>
        <v xml:space="preserve"> </v>
      </c>
      <c r="O5" s="339" t="str">
        <f t="shared" si="6"/>
        <v>No Thrower</v>
      </c>
      <c r="P5" s="153">
        <f t="shared" si="7"/>
        <v>0</v>
      </c>
      <c r="Q5" s="84" t="str">
        <f t="shared" si="5"/>
        <v/>
      </c>
      <c r="R5" s="84" t="str">
        <f t="shared" si="5"/>
        <v/>
      </c>
      <c r="S5" s="63">
        <f t="shared" si="8"/>
        <v>0</v>
      </c>
      <c r="T5" s="365"/>
      <c r="U5" s="462"/>
      <c r="V5" s="463"/>
      <c r="W5" s="464"/>
      <c r="X5" s="364"/>
      <c r="Y5" s="284"/>
      <c r="Z5" s="306"/>
      <c r="AA5" s="284"/>
    </row>
    <row r="6" spans="1:27" ht="9.9499999999999993" customHeight="1" x14ac:dyDescent="0.25">
      <c r="A6" s="364"/>
      <c r="B6" s="364"/>
      <c r="C6" s="368"/>
      <c r="D6" s="369"/>
      <c r="E6" s="503"/>
      <c r="F6" s="504"/>
      <c r="G6" s="504"/>
      <c r="H6" s="33" t="str">
        <f t="shared" si="9"/>
        <v/>
      </c>
      <c r="I6" s="20" t="str">
        <f t="shared" si="10"/>
        <v/>
      </c>
      <c r="J6" s="284"/>
      <c r="K6" s="285"/>
      <c r="L6" s="175" t="str">
        <f t="shared" si="2"/>
        <v xml:space="preserve"> </v>
      </c>
      <c r="M6" s="176" t="str">
        <f t="shared" si="3"/>
        <v xml:space="preserve"> </v>
      </c>
      <c r="N6" s="177" t="str">
        <f t="shared" si="4"/>
        <v xml:space="preserve"> </v>
      </c>
      <c r="O6" s="339" t="str">
        <f t="shared" si="6"/>
        <v>No Thrower</v>
      </c>
      <c r="P6" s="153">
        <f t="shared" si="7"/>
        <v>0</v>
      </c>
      <c r="Q6" s="84" t="str">
        <f t="shared" si="5"/>
        <v/>
      </c>
      <c r="R6" s="84" t="str">
        <f t="shared" si="5"/>
        <v/>
      </c>
      <c r="S6" s="63">
        <f t="shared" si="8"/>
        <v>0</v>
      </c>
      <c r="T6" s="365"/>
      <c r="U6" s="462"/>
      <c r="V6" s="463"/>
      <c r="W6" s="464"/>
      <c r="X6" s="364"/>
      <c r="Y6" s="284"/>
      <c r="Z6" s="306"/>
      <c r="AA6" s="284"/>
    </row>
    <row r="7" spans="1:27" ht="9.9499999999999993" customHeight="1" x14ac:dyDescent="0.25">
      <c r="A7" s="364"/>
      <c r="B7" s="364"/>
      <c r="C7" s="368"/>
      <c r="D7" s="369"/>
      <c r="E7" s="503"/>
      <c r="F7" s="504"/>
      <c r="G7" s="504"/>
      <c r="H7" s="33" t="str">
        <f t="shared" si="9"/>
        <v/>
      </c>
      <c r="I7" s="20" t="str">
        <f t="shared" si="10"/>
        <v/>
      </c>
      <c r="J7" s="284"/>
      <c r="K7" s="285"/>
      <c r="L7" s="175" t="str">
        <f t="shared" si="2"/>
        <v xml:space="preserve"> </v>
      </c>
      <c r="M7" s="176" t="str">
        <f t="shared" si="3"/>
        <v xml:space="preserve"> </v>
      </c>
      <c r="N7" s="177" t="str">
        <f t="shared" si="4"/>
        <v xml:space="preserve"> </v>
      </c>
      <c r="O7" s="339" t="str">
        <f t="shared" si="6"/>
        <v>No Thrower</v>
      </c>
      <c r="P7" s="153">
        <f t="shared" si="7"/>
        <v>0</v>
      </c>
      <c r="Q7" s="84" t="str">
        <f t="shared" si="5"/>
        <v/>
      </c>
      <c r="R7" s="84" t="str">
        <f t="shared" si="5"/>
        <v/>
      </c>
      <c r="S7" s="63">
        <f t="shared" si="8"/>
        <v>0</v>
      </c>
      <c r="T7" s="365"/>
      <c r="U7" s="459" t="s">
        <v>60</v>
      </c>
      <c r="V7" s="460"/>
      <c r="W7" s="461"/>
      <c r="X7" s="364"/>
      <c r="Y7" s="284"/>
      <c r="Z7" s="306"/>
      <c r="AA7" s="284"/>
    </row>
    <row r="8" spans="1:27" ht="9.9499999999999993" customHeight="1" x14ac:dyDescent="0.25">
      <c r="A8" s="364"/>
      <c r="B8" s="364"/>
      <c r="C8" s="368"/>
      <c r="D8" s="369"/>
      <c r="E8" s="503"/>
      <c r="F8" s="504"/>
      <c r="G8" s="504"/>
      <c r="H8" s="33" t="str">
        <f t="shared" si="9"/>
        <v/>
      </c>
      <c r="I8" s="20" t="str">
        <f t="shared" si="10"/>
        <v/>
      </c>
      <c r="J8" s="284"/>
      <c r="K8" s="285"/>
      <c r="L8" s="175" t="str">
        <f t="shared" si="2"/>
        <v xml:space="preserve"> </v>
      </c>
      <c r="M8" s="176" t="str">
        <f t="shared" si="3"/>
        <v xml:space="preserve"> </v>
      </c>
      <c r="N8" s="177" t="str">
        <f t="shared" si="4"/>
        <v xml:space="preserve"> </v>
      </c>
      <c r="O8" s="339" t="str">
        <f t="shared" si="6"/>
        <v>No Thrower</v>
      </c>
      <c r="P8" s="153">
        <f t="shared" si="7"/>
        <v>0</v>
      </c>
      <c r="Q8" s="84" t="str">
        <f t="shared" si="5"/>
        <v/>
      </c>
      <c r="R8" s="84" t="str">
        <f t="shared" si="5"/>
        <v/>
      </c>
      <c r="S8" s="63">
        <f t="shared" si="8"/>
        <v>0</v>
      </c>
      <c r="T8" s="365"/>
      <c r="U8" s="462"/>
      <c r="V8" s="463"/>
      <c r="W8" s="464"/>
      <c r="X8" s="364"/>
      <c r="Y8" s="284"/>
      <c r="Z8" s="306"/>
      <c r="AA8" s="284"/>
    </row>
    <row r="9" spans="1:27" ht="9.9499999999999993" customHeight="1" x14ac:dyDescent="0.25">
      <c r="A9" s="364"/>
      <c r="B9" s="364"/>
      <c r="C9" s="368"/>
      <c r="D9" s="369"/>
      <c r="E9" s="503"/>
      <c r="F9" s="504"/>
      <c r="G9" s="504"/>
      <c r="H9" s="34" t="str">
        <f t="shared" si="9"/>
        <v/>
      </c>
      <c r="I9" s="21" t="str">
        <f t="shared" si="10"/>
        <v/>
      </c>
      <c r="J9" s="284"/>
      <c r="K9" s="285"/>
      <c r="L9" s="175" t="str">
        <f t="shared" si="2"/>
        <v xml:space="preserve"> </v>
      </c>
      <c r="M9" s="176" t="str">
        <f t="shared" si="3"/>
        <v xml:space="preserve"> </v>
      </c>
      <c r="N9" s="177" t="str">
        <f t="shared" si="4"/>
        <v xml:space="preserve"> </v>
      </c>
      <c r="O9" s="339" t="str">
        <f t="shared" si="6"/>
        <v>No Thrower</v>
      </c>
      <c r="P9" s="153">
        <f t="shared" si="7"/>
        <v>0</v>
      </c>
      <c r="Q9" s="84" t="str">
        <f t="shared" si="5"/>
        <v/>
      </c>
      <c r="R9" s="84" t="str">
        <f t="shared" si="5"/>
        <v/>
      </c>
      <c r="S9" s="63">
        <f t="shared" si="8"/>
        <v>0</v>
      </c>
      <c r="T9" s="365"/>
      <c r="U9" s="462"/>
      <c r="V9" s="463"/>
      <c r="W9" s="464"/>
      <c r="X9" s="364"/>
      <c r="Y9" s="284"/>
      <c r="Z9" s="307"/>
      <c r="AA9" s="284"/>
    </row>
    <row r="10" spans="1:27" ht="9.9499999999999993" customHeight="1" x14ac:dyDescent="0.25">
      <c r="A10" s="364"/>
      <c r="B10" s="364"/>
      <c r="C10" s="368"/>
      <c r="D10" s="369"/>
      <c r="E10" s="503"/>
      <c r="F10" s="504"/>
      <c r="G10" s="504"/>
      <c r="H10" s="33" t="str">
        <f t="shared" si="9"/>
        <v/>
      </c>
      <c r="I10" s="20" t="str">
        <f t="shared" si="10"/>
        <v/>
      </c>
      <c r="J10" s="284"/>
      <c r="K10" s="285"/>
      <c r="L10" s="175" t="str">
        <f t="shared" si="2"/>
        <v xml:space="preserve"> </v>
      </c>
      <c r="M10" s="176" t="str">
        <f t="shared" si="3"/>
        <v xml:space="preserve"> </v>
      </c>
      <c r="N10" s="177" t="str">
        <f t="shared" si="4"/>
        <v xml:space="preserve"> </v>
      </c>
      <c r="O10" s="339" t="str">
        <f t="shared" si="6"/>
        <v>No Thrower</v>
      </c>
      <c r="P10" s="153">
        <f t="shared" si="7"/>
        <v>0</v>
      </c>
      <c r="Q10" s="84" t="str">
        <f t="shared" si="5"/>
        <v/>
      </c>
      <c r="R10" s="84" t="str">
        <f t="shared" si="5"/>
        <v/>
      </c>
      <c r="S10" s="63">
        <f t="shared" si="8"/>
        <v>0</v>
      </c>
      <c r="T10" s="365"/>
      <c r="U10" s="402" t="s">
        <v>61</v>
      </c>
      <c r="V10" s="403"/>
      <c r="W10" s="404"/>
      <c r="X10" s="364"/>
      <c r="Y10" s="284"/>
      <c r="Z10" s="306"/>
      <c r="AA10" s="284"/>
    </row>
    <row r="11" spans="1:27" ht="9.9499999999999993" customHeight="1" x14ac:dyDescent="0.25">
      <c r="A11" s="364"/>
      <c r="B11" s="364"/>
      <c r="C11" s="368"/>
      <c r="D11" s="369"/>
      <c r="E11" s="503"/>
      <c r="F11" s="504"/>
      <c r="G11" s="504"/>
      <c r="H11" s="33" t="str">
        <f t="shared" si="9"/>
        <v/>
      </c>
      <c r="I11" s="20" t="str">
        <f t="shared" si="10"/>
        <v/>
      </c>
      <c r="J11" s="284"/>
      <c r="K11" s="285"/>
      <c r="L11" s="175" t="str">
        <f t="shared" si="2"/>
        <v xml:space="preserve"> </v>
      </c>
      <c r="M11" s="176" t="str">
        <f t="shared" si="3"/>
        <v xml:space="preserve"> </v>
      </c>
      <c r="N11" s="177" t="str">
        <f t="shared" si="4"/>
        <v xml:space="preserve"> </v>
      </c>
      <c r="O11" s="339" t="str">
        <f t="shared" si="6"/>
        <v>No Thrower</v>
      </c>
      <c r="P11" s="153">
        <f t="shared" si="7"/>
        <v>0</v>
      </c>
      <c r="Q11" s="84" t="str">
        <f t="shared" si="5"/>
        <v/>
      </c>
      <c r="R11" s="84" t="str">
        <f t="shared" si="5"/>
        <v/>
      </c>
      <c r="S11" s="63">
        <f t="shared" si="8"/>
        <v>0</v>
      </c>
      <c r="T11" s="365"/>
      <c r="U11" s="396"/>
      <c r="V11" s="397"/>
      <c r="W11" s="398"/>
      <c r="X11" s="364"/>
      <c r="Y11" s="284"/>
      <c r="Z11" s="306"/>
      <c r="AA11" s="284"/>
    </row>
    <row r="12" spans="1:27" ht="9.9499999999999993" customHeight="1" x14ac:dyDescent="0.25">
      <c r="A12" s="364"/>
      <c r="B12" s="364"/>
      <c r="C12" s="368"/>
      <c r="D12" s="369"/>
      <c r="E12" s="503"/>
      <c r="F12" s="504"/>
      <c r="G12" s="504"/>
      <c r="H12" s="33" t="str">
        <f t="shared" si="9"/>
        <v/>
      </c>
      <c r="I12" s="20" t="str">
        <f t="shared" si="10"/>
        <v/>
      </c>
      <c r="J12" s="284"/>
      <c r="K12" s="285"/>
      <c r="L12" s="175" t="str">
        <f t="shared" si="2"/>
        <v xml:space="preserve"> </v>
      </c>
      <c r="M12" s="176" t="str">
        <f t="shared" si="3"/>
        <v xml:space="preserve"> </v>
      </c>
      <c r="N12" s="177" t="str">
        <f t="shared" si="4"/>
        <v xml:space="preserve"> </v>
      </c>
      <c r="O12" s="339" t="str">
        <f t="shared" si="6"/>
        <v>No Thrower</v>
      </c>
      <c r="P12" s="153">
        <f t="shared" si="7"/>
        <v>0</v>
      </c>
      <c r="Q12" s="84" t="str">
        <f t="shared" si="5"/>
        <v/>
      </c>
      <c r="R12" s="84" t="str">
        <f t="shared" si="5"/>
        <v/>
      </c>
      <c r="S12" s="63">
        <f t="shared" si="8"/>
        <v>0</v>
      </c>
      <c r="T12" s="365"/>
      <c r="U12" s="399"/>
      <c r="V12" s="400"/>
      <c r="W12" s="401"/>
      <c r="X12" s="364"/>
      <c r="Y12" s="284"/>
      <c r="Z12" s="306"/>
      <c r="AA12" s="284"/>
    </row>
    <row r="13" spans="1:27" ht="9.9499999999999993" customHeight="1" x14ac:dyDescent="0.25">
      <c r="A13" s="364"/>
      <c r="B13" s="364"/>
      <c r="C13" s="368"/>
      <c r="D13" s="369"/>
      <c r="E13" s="503"/>
      <c r="F13" s="504"/>
      <c r="G13" s="504"/>
      <c r="H13" s="33" t="str">
        <f t="shared" si="9"/>
        <v/>
      </c>
      <c r="I13" s="20" t="str">
        <f t="shared" si="10"/>
        <v/>
      </c>
      <c r="J13" s="284"/>
      <c r="K13" s="285"/>
      <c r="L13" s="175" t="str">
        <f t="shared" si="2"/>
        <v xml:space="preserve"> </v>
      </c>
      <c r="M13" s="176" t="str">
        <f t="shared" si="3"/>
        <v xml:space="preserve"> </v>
      </c>
      <c r="N13" s="177" t="str">
        <f t="shared" si="4"/>
        <v xml:space="preserve"> </v>
      </c>
      <c r="O13" s="339" t="str">
        <f t="shared" si="6"/>
        <v>No Thrower</v>
      </c>
      <c r="P13" s="153">
        <f t="shared" si="7"/>
        <v>0</v>
      </c>
      <c r="Q13" s="84" t="str">
        <f t="shared" si="5"/>
        <v/>
      </c>
      <c r="R13" s="84" t="str">
        <f t="shared" si="5"/>
        <v/>
      </c>
      <c r="S13" s="63">
        <f t="shared" si="8"/>
        <v>0</v>
      </c>
      <c r="T13" s="365"/>
      <c r="U13" s="402" t="s">
        <v>62</v>
      </c>
      <c r="V13" s="403"/>
      <c r="W13" s="404"/>
      <c r="X13" s="364"/>
      <c r="Y13" s="284"/>
      <c r="Z13" s="306"/>
      <c r="AA13" s="284"/>
    </row>
    <row r="14" spans="1:27" ht="9.9499999999999993" customHeight="1" x14ac:dyDescent="0.25">
      <c r="A14" s="364"/>
      <c r="B14" s="364"/>
      <c r="C14" s="368"/>
      <c r="D14" s="369"/>
      <c r="E14" s="503"/>
      <c r="F14" s="504"/>
      <c r="G14" s="504"/>
      <c r="H14" s="33" t="str">
        <f t="shared" si="9"/>
        <v/>
      </c>
      <c r="I14" s="20" t="str">
        <f t="shared" si="10"/>
        <v/>
      </c>
      <c r="J14" s="284"/>
      <c r="K14" s="285"/>
      <c r="L14" s="175" t="str">
        <f t="shared" si="2"/>
        <v xml:space="preserve"> </v>
      </c>
      <c r="M14" s="176" t="str">
        <f t="shared" si="3"/>
        <v xml:space="preserve"> </v>
      </c>
      <c r="N14" s="177" t="str">
        <f t="shared" si="4"/>
        <v xml:space="preserve"> </v>
      </c>
      <c r="O14" s="339" t="str">
        <f t="shared" si="6"/>
        <v>No Thrower</v>
      </c>
      <c r="P14" s="153">
        <f t="shared" si="7"/>
        <v>0</v>
      </c>
      <c r="Q14" s="84" t="str">
        <f t="shared" si="5"/>
        <v/>
      </c>
      <c r="R14" s="84" t="str">
        <f t="shared" si="5"/>
        <v/>
      </c>
      <c r="S14" s="63">
        <f t="shared" si="8"/>
        <v>0</v>
      </c>
      <c r="T14" s="365"/>
      <c r="U14" s="396"/>
      <c r="V14" s="397"/>
      <c r="W14" s="398"/>
      <c r="X14" s="364"/>
      <c r="Y14" s="284"/>
      <c r="Z14" s="306"/>
      <c r="AA14" s="284"/>
    </row>
    <row r="15" spans="1:27" ht="9.9499999999999993" customHeight="1" x14ac:dyDescent="0.25">
      <c r="A15" s="364"/>
      <c r="B15" s="364"/>
      <c r="C15" s="368"/>
      <c r="D15" s="369"/>
      <c r="E15" s="503"/>
      <c r="F15" s="504"/>
      <c r="G15" s="504"/>
      <c r="H15" s="33" t="str">
        <f t="shared" si="9"/>
        <v/>
      </c>
      <c r="I15" s="20" t="str">
        <f t="shared" si="10"/>
        <v/>
      </c>
      <c r="J15" s="284"/>
      <c r="K15" s="285"/>
      <c r="L15" s="175" t="str">
        <f t="shared" si="2"/>
        <v xml:space="preserve"> </v>
      </c>
      <c r="M15" s="176" t="str">
        <f t="shared" si="3"/>
        <v xml:space="preserve"> </v>
      </c>
      <c r="N15" s="177" t="str">
        <f t="shared" si="4"/>
        <v xml:space="preserve"> </v>
      </c>
      <c r="O15" s="339" t="str">
        <f t="shared" si="6"/>
        <v>No Thrower</v>
      </c>
      <c r="P15" s="153">
        <f t="shared" si="7"/>
        <v>0</v>
      </c>
      <c r="Q15" s="84" t="str">
        <f t="shared" si="5"/>
        <v/>
      </c>
      <c r="R15" s="84" t="str">
        <f t="shared" si="5"/>
        <v/>
      </c>
      <c r="S15" s="63">
        <f t="shared" si="8"/>
        <v>0</v>
      </c>
      <c r="T15" s="365"/>
      <c r="U15" s="399"/>
      <c r="V15" s="400"/>
      <c r="W15" s="401"/>
      <c r="X15" s="364"/>
      <c r="Y15" s="284"/>
      <c r="Z15" s="292"/>
      <c r="AA15" s="284"/>
    </row>
    <row r="16" spans="1:27" ht="9.9499999999999993" customHeight="1" x14ac:dyDescent="0.25">
      <c r="A16" s="364"/>
      <c r="B16" s="364"/>
      <c r="C16" s="368"/>
      <c r="D16" s="369"/>
      <c r="E16" s="503"/>
      <c r="F16" s="504"/>
      <c r="G16" s="504"/>
      <c r="H16" s="35" t="str">
        <f t="shared" si="9"/>
        <v/>
      </c>
      <c r="I16" s="222" t="str">
        <f t="shared" si="10"/>
        <v/>
      </c>
      <c r="J16" s="284"/>
      <c r="K16" s="285"/>
      <c r="L16" s="175" t="str">
        <f t="shared" si="2"/>
        <v xml:space="preserve"> </v>
      </c>
      <c r="M16" s="176" t="str">
        <f t="shared" si="3"/>
        <v xml:space="preserve"> </v>
      </c>
      <c r="N16" s="177" t="str">
        <f t="shared" si="4"/>
        <v xml:space="preserve"> </v>
      </c>
      <c r="O16" s="339" t="str">
        <f t="shared" si="6"/>
        <v>No Thrower</v>
      </c>
      <c r="P16" s="153">
        <f t="shared" si="7"/>
        <v>0</v>
      </c>
      <c r="Q16" s="84" t="str">
        <f t="shared" si="5"/>
        <v/>
      </c>
      <c r="R16" s="84" t="str">
        <f t="shared" si="5"/>
        <v/>
      </c>
      <c r="S16" s="63">
        <f t="shared" si="8"/>
        <v>0</v>
      </c>
      <c r="T16" s="365"/>
      <c r="U16" s="402"/>
      <c r="V16" s="403"/>
      <c r="W16" s="404"/>
      <c r="X16" s="364"/>
      <c r="Y16" s="284"/>
      <c r="Z16" s="292"/>
      <c r="AA16" s="284"/>
    </row>
    <row r="17" spans="1:27" ht="9.9499999999999993" customHeight="1" x14ac:dyDescent="0.25">
      <c r="A17" s="364"/>
      <c r="B17" s="364"/>
      <c r="C17" s="368"/>
      <c r="D17" s="369"/>
      <c r="E17" s="503"/>
      <c r="F17" s="504"/>
      <c r="G17" s="504"/>
      <c r="H17" s="7" t="str">
        <f t="shared" si="9"/>
        <v/>
      </c>
      <c r="I17" s="10" t="str">
        <f t="shared" si="10"/>
        <v/>
      </c>
      <c r="J17" s="286"/>
      <c r="K17" s="285"/>
      <c r="L17" s="175" t="str">
        <f t="shared" si="2"/>
        <v xml:space="preserve"> </v>
      </c>
      <c r="M17" s="176" t="str">
        <f t="shared" si="3"/>
        <v xml:space="preserve"> </v>
      </c>
      <c r="N17" s="177" t="str">
        <f t="shared" si="4"/>
        <v xml:space="preserve"> </v>
      </c>
      <c r="O17" s="339" t="str">
        <f t="shared" si="6"/>
        <v>No Thrower</v>
      </c>
      <c r="P17" s="153">
        <f t="shared" si="7"/>
        <v>0</v>
      </c>
      <c r="Q17" s="84" t="str">
        <f t="shared" si="5"/>
        <v/>
      </c>
      <c r="R17" s="84" t="str">
        <f t="shared" si="5"/>
        <v/>
      </c>
      <c r="S17" s="63">
        <f t="shared" si="8"/>
        <v>0</v>
      </c>
      <c r="T17" s="365"/>
      <c r="U17" s="396"/>
      <c r="V17" s="397"/>
      <c r="W17" s="398"/>
      <c r="X17" s="364"/>
      <c r="Y17" s="291"/>
      <c r="Z17" s="292"/>
      <c r="AA17" s="293"/>
    </row>
    <row r="18" spans="1:27" ht="9.9499999999999993" customHeight="1" x14ac:dyDescent="0.25">
      <c r="A18" s="364"/>
      <c r="B18" s="364"/>
      <c r="C18" s="368"/>
      <c r="D18" s="369"/>
      <c r="E18" s="503"/>
      <c r="F18" s="504"/>
      <c r="G18" s="504"/>
      <c r="H18" s="7" t="str">
        <f t="shared" si="9"/>
        <v/>
      </c>
      <c r="I18" s="10" t="str">
        <f t="shared" si="10"/>
        <v/>
      </c>
      <c r="J18" s="286"/>
      <c r="K18" s="285"/>
      <c r="L18" s="175" t="str">
        <f t="shared" si="2"/>
        <v xml:space="preserve"> </v>
      </c>
      <c r="M18" s="176" t="str">
        <f t="shared" si="3"/>
        <v xml:space="preserve"> </v>
      </c>
      <c r="N18" s="177" t="str">
        <f t="shared" si="4"/>
        <v xml:space="preserve"> </v>
      </c>
      <c r="O18" s="339" t="str">
        <f t="shared" si="6"/>
        <v>No Thrower</v>
      </c>
      <c r="P18" s="153">
        <f t="shared" si="7"/>
        <v>0</v>
      </c>
      <c r="Q18" s="84" t="str">
        <f t="shared" si="5"/>
        <v/>
      </c>
      <c r="R18" s="84" t="str">
        <f t="shared" si="5"/>
        <v/>
      </c>
      <c r="S18" s="63">
        <f t="shared" si="8"/>
        <v>0</v>
      </c>
      <c r="T18" s="365"/>
      <c r="U18" s="399"/>
      <c r="V18" s="400"/>
      <c r="W18" s="401"/>
      <c r="X18" s="364"/>
      <c r="Y18" s="291"/>
      <c r="Z18" s="292"/>
      <c r="AA18" s="293"/>
    </row>
    <row r="19" spans="1:27" ht="9.9499999999999993" customHeight="1" x14ac:dyDescent="0.25">
      <c r="A19" s="364"/>
      <c r="B19" s="364"/>
      <c r="C19" s="368"/>
      <c r="D19" s="369"/>
      <c r="E19" s="503"/>
      <c r="F19" s="504"/>
      <c r="G19" s="504"/>
      <c r="H19" s="34" t="str">
        <f t="shared" si="9"/>
        <v/>
      </c>
      <c r="I19" s="21" t="str">
        <f t="shared" si="10"/>
        <v/>
      </c>
      <c r="J19" s="284"/>
      <c r="K19" s="285"/>
      <c r="L19" s="175" t="str">
        <f t="shared" si="2"/>
        <v xml:space="preserve"> </v>
      </c>
      <c r="M19" s="176" t="str">
        <f t="shared" si="3"/>
        <v xml:space="preserve"> </v>
      </c>
      <c r="N19" s="177" t="str">
        <f t="shared" si="4"/>
        <v xml:space="preserve"> </v>
      </c>
      <c r="O19" s="339" t="str">
        <f t="shared" si="6"/>
        <v>No Thrower</v>
      </c>
      <c r="P19" s="153">
        <f t="shared" si="7"/>
        <v>0</v>
      </c>
      <c r="Q19" s="84" t="str">
        <f t="shared" si="5"/>
        <v/>
      </c>
      <c r="R19" s="84" t="str">
        <f t="shared" si="5"/>
        <v/>
      </c>
      <c r="S19" s="63">
        <f t="shared" si="8"/>
        <v>0</v>
      </c>
      <c r="T19" s="365"/>
      <c r="U19" s="402"/>
      <c r="V19" s="403"/>
      <c r="W19" s="404"/>
      <c r="X19" s="364"/>
      <c r="Y19" s="291"/>
      <c r="Z19" s="292"/>
      <c r="AA19" s="293"/>
    </row>
    <row r="20" spans="1:27" ht="9.9499999999999993" customHeight="1" x14ac:dyDescent="0.25">
      <c r="A20" s="364"/>
      <c r="B20" s="364"/>
      <c r="C20" s="368"/>
      <c r="D20" s="369"/>
      <c r="E20" s="503"/>
      <c r="F20" s="504"/>
      <c r="G20" s="504"/>
      <c r="H20" s="33" t="str">
        <f t="shared" si="9"/>
        <v/>
      </c>
      <c r="I20" s="20" t="str">
        <f t="shared" si="10"/>
        <v/>
      </c>
      <c r="J20" s="284"/>
      <c r="K20" s="285"/>
      <c r="L20" s="175" t="str">
        <f t="shared" si="2"/>
        <v xml:space="preserve"> </v>
      </c>
      <c r="M20" s="176" t="str">
        <f t="shared" si="3"/>
        <v xml:space="preserve"> </v>
      </c>
      <c r="N20" s="177" t="str">
        <f t="shared" si="4"/>
        <v xml:space="preserve"> </v>
      </c>
      <c r="O20" s="339" t="str">
        <f t="shared" si="6"/>
        <v>No Thrower</v>
      </c>
      <c r="P20" s="153">
        <f t="shared" si="7"/>
        <v>0</v>
      </c>
      <c r="Q20" s="84" t="str">
        <f t="shared" si="5"/>
        <v/>
      </c>
      <c r="R20" s="84" t="str">
        <f t="shared" si="5"/>
        <v/>
      </c>
      <c r="S20" s="63">
        <f t="shared" si="8"/>
        <v>0</v>
      </c>
      <c r="T20" s="365"/>
      <c r="U20" s="396"/>
      <c r="V20" s="397"/>
      <c r="W20" s="398"/>
      <c r="X20" s="364"/>
      <c r="Y20" s="291"/>
      <c r="Z20" s="292"/>
      <c r="AA20" s="293"/>
    </row>
    <row r="21" spans="1:27" ht="9.9499999999999993" customHeight="1" x14ac:dyDescent="0.25">
      <c r="A21" s="364"/>
      <c r="B21" s="364"/>
      <c r="C21" s="368"/>
      <c r="D21" s="369"/>
      <c r="E21" s="503"/>
      <c r="F21" s="504"/>
      <c r="G21" s="504"/>
      <c r="H21" s="34" t="str">
        <f t="shared" si="9"/>
        <v/>
      </c>
      <c r="I21" s="21" t="str">
        <f t="shared" si="10"/>
        <v/>
      </c>
      <c r="J21" s="284"/>
      <c r="K21" s="285"/>
      <c r="L21" s="175" t="str">
        <f t="shared" si="2"/>
        <v xml:space="preserve"> </v>
      </c>
      <c r="M21" s="176" t="str">
        <f t="shared" si="3"/>
        <v xml:space="preserve"> </v>
      </c>
      <c r="N21" s="177" t="str">
        <f t="shared" si="4"/>
        <v xml:space="preserve"> </v>
      </c>
      <c r="O21" s="339" t="str">
        <f t="shared" si="6"/>
        <v>No Thrower</v>
      </c>
      <c r="P21" s="153">
        <f t="shared" si="7"/>
        <v>0</v>
      </c>
      <c r="Q21" s="84" t="str">
        <f t="shared" si="5"/>
        <v/>
      </c>
      <c r="R21" s="84" t="str">
        <f t="shared" si="5"/>
        <v/>
      </c>
      <c r="S21" s="63">
        <f t="shared" si="8"/>
        <v>0</v>
      </c>
      <c r="T21" s="365"/>
      <c r="U21" s="399"/>
      <c r="V21" s="400"/>
      <c r="W21" s="401"/>
      <c r="X21" s="364"/>
      <c r="Y21" s="291"/>
      <c r="Z21" s="292"/>
      <c r="AA21" s="293"/>
    </row>
    <row r="22" spans="1:27" ht="9.9499999999999993" customHeight="1" x14ac:dyDescent="0.25">
      <c r="A22" s="364"/>
      <c r="B22" s="364"/>
      <c r="C22" s="368"/>
      <c r="D22" s="369"/>
      <c r="E22" s="503"/>
      <c r="F22" s="504"/>
      <c r="G22" s="504"/>
      <c r="H22" s="34" t="str">
        <f t="shared" si="9"/>
        <v/>
      </c>
      <c r="I22" s="21" t="str">
        <f t="shared" si="10"/>
        <v/>
      </c>
      <c r="J22" s="284"/>
      <c r="K22" s="285"/>
      <c r="L22" s="175" t="str">
        <f t="shared" si="2"/>
        <v xml:space="preserve"> </v>
      </c>
      <c r="M22" s="176" t="str">
        <f t="shared" si="3"/>
        <v xml:space="preserve"> </v>
      </c>
      <c r="N22" s="177" t="str">
        <f t="shared" si="4"/>
        <v xml:space="preserve"> </v>
      </c>
      <c r="O22" s="339" t="str">
        <f t="shared" si="6"/>
        <v>No Thrower</v>
      </c>
      <c r="P22" s="153">
        <f t="shared" si="7"/>
        <v>0</v>
      </c>
      <c r="Q22" s="84" t="str">
        <f t="shared" si="5"/>
        <v/>
      </c>
      <c r="R22" s="84" t="str">
        <f t="shared" si="5"/>
        <v/>
      </c>
      <c r="S22" s="63">
        <f t="shared" si="8"/>
        <v>0</v>
      </c>
      <c r="T22" s="365"/>
      <c r="U22" s="405"/>
      <c r="V22" s="406"/>
      <c r="W22" s="407"/>
      <c r="X22" s="364"/>
      <c r="Y22" s="291"/>
      <c r="Z22" s="292"/>
      <c r="AA22" s="293"/>
    </row>
    <row r="23" spans="1:27" ht="9.9499999999999993" customHeight="1" x14ac:dyDescent="0.25">
      <c r="A23" s="364"/>
      <c r="B23" s="364"/>
      <c r="C23" s="368"/>
      <c r="D23" s="369"/>
      <c r="E23" s="503"/>
      <c r="F23" s="504"/>
      <c r="G23" s="504"/>
      <c r="H23" s="33" t="str">
        <f t="shared" si="9"/>
        <v/>
      </c>
      <c r="I23" s="20" t="str">
        <f t="shared" si="10"/>
        <v/>
      </c>
      <c r="J23" s="284"/>
      <c r="K23" s="285"/>
      <c r="L23" s="175" t="str">
        <f t="shared" si="2"/>
        <v xml:space="preserve"> </v>
      </c>
      <c r="M23" s="176" t="str">
        <f t="shared" si="3"/>
        <v xml:space="preserve"> </v>
      </c>
      <c r="N23" s="177" t="str">
        <f t="shared" si="4"/>
        <v xml:space="preserve"> </v>
      </c>
      <c r="O23" s="339" t="str">
        <f t="shared" si="6"/>
        <v>No Thrower</v>
      </c>
      <c r="P23" s="153">
        <f t="shared" si="7"/>
        <v>0</v>
      </c>
      <c r="Q23" s="84" t="str">
        <f t="shared" si="5"/>
        <v/>
      </c>
      <c r="R23" s="84" t="str">
        <f t="shared" si="5"/>
        <v/>
      </c>
      <c r="S23" s="63">
        <f t="shared" si="8"/>
        <v>0</v>
      </c>
      <c r="T23" s="365"/>
      <c r="U23" s="408"/>
      <c r="V23" s="409"/>
      <c r="W23" s="410"/>
      <c r="X23" s="364"/>
      <c r="Y23" s="291"/>
      <c r="Z23" s="292"/>
      <c r="AA23" s="293"/>
    </row>
    <row r="24" spans="1:27" ht="9.9499999999999993" customHeight="1" x14ac:dyDescent="0.25">
      <c r="A24" s="364"/>
      <c r="B24" s="364"/>
      <c r="C24" s="368"/>
      <c r="D24" s="369"/>
      <c r="E24" s="503"/>
      <c r="F24" s="504"/>
      <c r="G24" s="504"/>
      <c r="H24" s="33" t="str">
        <f t="shared" si="9"/>
        <v/>
      </c>
      <c r="I24" s="20" t="str">
        <f t="shared" si="10"/>
        <v/>
      </c>
      <c r="J24" s="284"/>
      <c r="K24" s="285"/>
      <c r="L24" s="175" t="str">
        <f t="shared" si="2"/>
        <v xml:space="preserve"> </v>
      </c>
      <c r="M24" s="176" t="str">
        <f t="shared" si="3"/>
        <v xml:space="preserve"> </v>
      </c>
      <c r="N24" s="177" t="str">
        <f t="shared" si="4"/>
        <v xml:space="preserve"> </v>
      </c>
      <c r="O24" s="339" t="str">
        <f t="shared" si="6"/>
        <v>No Thrower</v>
      </c>
      <c r="P24" s="153">
        <f t="shared" si="7"/>
        <v>0</v>
      </c>
      <c r="Q24" s="84" t="str">
        <f t="shared" si="5"/>
        <v/>
      </c>
      <c r="R24" s="84" t="str">
        <f t="shared" si="5"/>
        <v/>
      </c>
      <c r="S24" s="63">
        <f t="shared" si="8"/>
        <v>0</v>
      </c>
      <c r="T24" s="365"/>
      <c r="U24" s="411"/>
      <c r="V24" s="412"/>
      <c r="W24" s="413"/>
      <c r="X24" s="364"/>
      <c r="Y24" s="291"/>
      <c r="Z24" s="292"/>
      <c r="AA24" s="293"/>
    </row>
    <row r="25" spans="1:27" ht="9.9499999999999993" customHeight="1" x14ac:dyDescent="0.25">
      <c r="A25" s="364"/>
      <c r="B25" s="364"/>
      <c r="C25" s="368"/>
      <c r="D25" s="369"/>
      <c r="E25" s="503"/>
      <c r="F25" s="504"/>
      <c r="G25" s="504"/>
      <c r="H25" s="7" t="str">
        <f t="shared" si="9"/>
        <v/>
      </c>
      <c r="I25" s="10" t="str">
        <f t="shared" si="10"/>
        <v/>
      </c>
      <c r="J25" s="286"/>
      <c r="K25" s="285"/>
      <c r="L25" s="175" t="str">
        <f t="shared" si="2"/>
        <v xml:space="preserve"> </v>
      </c>
      <c r="M25" s="176" t="str">
        <f t="shared" si="3"/>
        <v xml:space="preserve"> </v>
      </c>
      <c r="N25" s="177" t="str">
        <f t="shared" si="4"/>
        <v xml:space="preserve"> </v>
      </c>
      <c r="O25" s="339" t="str">
        <f t="shared" si="6"/>
        <v>No Thrower</v>
      </c>
      <c r="P25" s="153">
        <f t="shared" si="7"/>
        <v>0</v>
      </c>
      <c r="Q25" s="84" t="str">
        <f t="shared" si="5"/>
        <v/>
      </c>
      <c r="R25" s="84" t="str">
        <f t="shared" si="5"/>
        <v/>
      </c>
      <c r="S25" s="63">
        <f t="shared" si="8"/>
        <v>0</v>
      </c>
      <c r="T25" s="365"/>
      <c r="U25" s="482"/>
      <c r="V25" s="483"/>
      <c r="W25" s="484"/>
      <c r="X25" s="364"/>
      <c r="Y25" s="291"/>
      <c r="Z25" s="292"/>
      <c r="AA25" s="293"/>
    </row>
    <row r="26" spans="1:27" ht="9.9499999999999993" customHeight="1" x14ac:dyDescent="0.25">
      <c r="A26" s="364"/>
      <c r="B26" s="364"/>
      <c r="C26" s="368"/>
      <c r="D26" s="369"/>
      <c r="E26" s="503"/>
      <c r="F26" s="504"/>
      <c r="G26" s="504"/>
      <c r="H26" s="7" t="str">
        <f t="shared" si="9"/>
        <v/>
      </c>
      <c r="I26" s="10" t="str">
        <f t="shared" si="10"/>
        <v/>
      </c>
      <c r="J26" s="286"/>
      <c r="K26" s="285"/>
      <c r="L26" s="175" t="str">
        <f t="shared" si="2"/>
        <v xml:space="preserve"> </v>
      </c>
      <c r="M26" s="176" t="str">
        <f t="shared" si="3"/>
        <v xml:space="preserve"> </v>
      </c>
      <c r="N26" s="177" t="str">
        <f t="shared" si="4"/>
        <v xml:space="preserve"> </v>
      </c>
      <c r="O26" s="339" t="str">
        <f t="shared" si="6"/>
        <v>No Thrower</v>
      </c>
      <c r="P26" s="153">
        <f t="shared" si="7"/>
        <v>0</v>
      </c>
      <c r="Q26" s="84" t="str">
        <f t="shared" si="5"/>
        <v/>
      </c>
      <c r="R26" s="84" t="str">
        <f t="shared" si="5"/>
        <v/>
      </c>
      <c r="S26" s="63">
        <f t="shared" si="8"/>
        <v>0</v>
      </c>
      <c r="T26" s="365"/>
      <c r="U26" s="482"/>
      <c r="V26" s="483"/>
      <c r="W26" s="484"/>
      <c r="X26" s="364"/>
      <c r="Y26" s="291"/>
      <c r="Z26" s="292"/>
      <c r="AA26" s="293"/>
    </row>
    <row r="27" spans="1:27" ht="9.9499999999999993" customHeight="1" x14ac:dyDescent="0.25">
      <c r="A27" s="364"/>
      <c r="B27" s="364"/>
      <c r="C27" s="368"/>
      <c r="D27" s="369"/>
      <c r="E27" s="503"/>
      <c r="F27" s="504"/>
      <c r="G27" s="504"/>
      <c r="H27" s="33" t="str">
        <f t="shared" si="9"/>
        <v/>
      </c>
      <c r="I27" s="20" t="str">
        <f t="shared" si="10"/>
        <v/>
      </c>
      <c r="J27" s="284"/>
      <c r="K27" s="285"/>
      <c r="L27" s="175" t="str">
        <f t="shared" si="2"/>
        <v xml:space="preserve"> </v>
      </c>
      <c r="M27" s="176" t="str">
        <f t="shared" si="3"/>
        <v xml:space="preserve"> </v>
      </c>
      <c r="N27" s="177" t="str">
        <f t="shared" si="4"/>
        <v xml:space="preserve"> </v>
      </c>
      <c r="O27" s="339" t="str">
        <f t="shared" si="6"/>
        <v>No Thrower</v>
      </c>
      <c r="P27" s="153">
        <f t="shared" si="7"/>
        <v>0</v>
      </c>
      <c r="Q27" s="84" t="str">
        <f t="shared" si="5"/>
        <v/>
      </c>
      <c r="R27" s="84" t="str">
        <f t="shared" si="5"/>
        <v/>
      </c>
      <c r="S27" s="63">
        <f t="shared" si="8"/>
        <v>0</v>
      </c>
      <c r="T27" s="365"/>
      <c r="U27" s="482"/>
      <c r="V27" s="483"/>
      <c r="W27" s="484"/>
      <c r="X27" s="364"/>
      <c r="Y27" s="291"/>
      <c r="Z27" s="292"/>
      <c r="AA27" s="293"/>
    </row>
    <row r="28" spans="1:27" ht="9.9499999999999993" customHeight="1" x14ac:dyDescent="0.25">
      <c r="A28" s="364"/>
      <c r="B28" s="364"/>
      <c r="C28" s="368"/>
      <c r="D28" s="369"/>
      <c r="E28" s="503"/>
      <c r="F28" s="504"/>
      <c r="G28" s="504"/>
      <c r="H28" s="33" t="str">
        <f t="shared" si="9"/>
        <v/>
      </c>
      <c r="I28" s="20" t="str">
        <f t="shared" si="10"/>
        <v/>
      </c>
      <c r="J28" s="284"/>
      <c r="K28" s="285"/>
      <c r="L28" s="175" t="str">
        <f t="shared" si="2"/>
        <v xml:space="preserve"> </v>
      </c>
      <c r="M28" s="176" t="str">
        <f t="shared" si="3"/>
        <v xml:space="preserve"> </v>
      </c>
      <c r="N28" s="177" t="str">
        <f t="shared" si="4"/>
        <v xml:space="preserve"> </v>
      </c>
      <c r="O28" s="339" t="str">
        <f t="shared" si="6"/>
        <v>No Thrower</v>
      </c>
      <c r="P28" s="153">
        <f t="shared" si="7"/>
        <v>0</v>
      </c>
      <c r="Q28" s="84" t="str">
        <f t="shared" si="5"/>
        <v/>
      </c>
      <c r="R28" s="84" t="str">
        <f t="shared" si="5"/>
        <v/>
      </c>
      <c r="S28" s="63">
        <f t="shared" si="8"/>
        <v>0</v>
      </c>
      <c r="T28" s="365"/>
      <c r="U28" s="482"/>
      <c r="V28" s="483"/>
      <c r="W28" s="484"/>
      <c r="X28" s="364"/>
      <c r="Y28" s="291"/>
      <c r="Z28" s="292"/>
      <c r="AA28" s="293"/>
    </row>
    <row r="29" spans="1:27" ht="9.9499999999999993" customHeight="1" x14ac:dyDescent="0.25">
      <c r="A29" s="364"/>
      <c r="B29" s="364"/>
      <c r="C29" s="368"/>
      <c r="D29" s="369"/>
      <c r="E29" s="503"/>
      <c r="F29" s="504"/>
      <c r="G29" s="504"/>
      <c r="H29" s="34" t="str">
        <f t="shared" si="9"/>
        <v/>
      </c>
      <c r="I29" s="21" t="str">
        <f t="shared" si="10"/>
        <v/>
      </c>
      <c r="J29" s="284"/>
      <c r="K29" s="285"/>
      <c r="L29" s="175" t="str">
        <f t="shared" si="2"/>
        <v xml:space="preserve"> </v>
      </c>
      <c r="M29" s="176" t="str">
        <f t="shared" si="3"/>
        <v xml:space="preserve"> </v>
      </c>
      <c r="N29" s="177" t="str">
        <f t="shared" si="4"/>
        <v xml:space="preserve"> </v>
      </c>
      <c r="O29" s="339" t="str">
        <f t="shared" si="6"/>
        <v>No Thrower</v>
      </c>
      <c r="P29" s="153">
        <f t="shared" si="7"/>
        <v>0</v>
      </c>
      <c r="Q29" s="84" t="str">
        <f t="shared" si="5"/>
        <v/>
      </c>
      <c r="R29" s="84" t="str">
        <f t="shared" si="5"/>
        <v/>
      </c>
      <c r="S29" s="63">
        <f t="shared" si="8"/>
        <v>0</v>
      </c>
      <c r="T29" s="365"/>
      <c r="U29" s="482"/>
      <c r="V29" s="483"/>
      <c r="W29" s="484"/>
      <c r="X29" s="364"/>
      <c r="Y29" s="291"/>
      <c r="Z29" s="292"/>
      <c r="AA29" s="293"/>
    </row>
    <row r="30" spans="1:27" ht="9.9499999999999993" customHeight="1" thickBot="1" x14ac:dyDescent="0.3">
      <c r="A30" s="364"/>
      <c r="B30" s="364"/>
      <c r="C30" s="368"/>
      <c r="D30" s="369"/>
      <c r="E30" s="503"/>
      <c r="F30" s="504"/>
      <c r="G30" s="504"/>
      <c r="H30" s="33" t="str">
        <f t="shared" si="9"/>
        <v/>
      </c>
      <c r="I30" s="20" t="str">
        <f t="shared" si="10"/>
        <v/>
      </c>
      <c r="J30" s="284"/>
      <c r="K30" s="285"/>
      <c r="L30" s="175" t="str">
        <f t="shared" si="2"/>
        <v xml:space="preserve"> </v>
      </c>
      <c r="M30" s="176" t="str">
        <f t="shared" si="3"/>
        <v xml:space="preserve"> </v>
      </c>
      <c r="N30" s="177" t="str">
        <f t="shared" si="4"/>
        <v xml:space="preserve"> </v>
      </c>
      <c r="O30" s="339" t="str">
        <f t="shared" si="6"/>
        <v>No Thrower</v>
      </c>
      <c r="P30" s="153">
        <f t="shared" si="7"/>
        <v>0</v>
      </c>
      <c r="Q30" s="84" t="str">
        <f t="shared" si="5"/>
        <v/>
      </c>
      <c r="R30" s="84" t="str">
        <f t="shared" si="5"/>
        <v/>
      </c>
      <c r="S30" s="63">
        <f t="shared" si="8"/>
        <v>0</v>
      </c>
      <c r="T30" s="365"/>
      <c r="U30" s="485"/>
      <c r="V30" s="486"/>
      <c r="W30" s="487"/>
      <c r="X30" s="364"/>
      <c r="Y30" s="291"/>
      <c r="Z30" s="292"/>
      <c r="AA30" s="293"/>
    </row>
    <row r="31" spans="1:27" ht="9.9499999999999993" customHeight="1" x14ac:dyDescent="0.25">
      <c r="A31" s="364"/>
      <c r="B31" s="364"/>
      <c r="C31" s="368"/>
      <c r="D31" s="369"/>
      <c r="E31" s="503"/>
      <c r="F31" s="504"/>
      <c r="G31" s="504"/>
      <c r="H31" s="33" t="str">
        <f t="shared" si="9"/>
        <v/>
      </c>
      <c r="I31" s="20" t="str">
        <f t="shared" si="10"/>
        <v/>
      </c>
      <c r="J31" s="284"/>
      <c r="K31" s="285"/>
      <c r="L31" s="175" t="str">
        <f t="shared" si="2"/>
        <v xml:space="preserve"> </v>
      </c>
      <c r="M31" s="176" t="str">
        <f t="shared" si="3"/>
        <v xml:space="preserve"> </v>
      </c>
      <c r="N31" s="177" t="str">
        <f t="shared" si="4"/>
        <v xml:space="preserve"> </v>
      </c>
      <c r="O31" s="339" t="str">
        <f t="shared" si="6"/>
        <v>No Thrower</v>
      </c>
      <c r="P31" s="153">
        <f t="shared" si="7"/>
        <v>0</v>
      </c>
      <c r="Q31" s="84" t="str">
        <f t="shared" si="5"/>
        <v/>
      </c>
      <c r="R31" s="84" t="str">
        <f t="shared" si="5"/>
        <v/>
      </c>
      <c r="S31" s="63">
        <f t="shared" si="8"/>
        <v>0</v>
      </c>
      <c r="T31" s="365"/>
      <c r="U31" s="495"/>
      <c r="V31" s="495"/>
      <c r="W31" s="495"/>
      <c r="X31" s="364"/>
      <c r="Y31" s="291"/>
      <c r="Z31" s="292"/>
      <c r="AA31" s="293"/>
    </row>
    <row r="32" spans="1:27" ht="9.9499999999999993" customHeight="1" x14ac:dyDescent="0.25">
      <c r="A32" s="364"/>
      <c r="B32" s="364"/>
      <c r="C32" s="368"/>
      <c r="D32" s="369"/>
      <c r="E32" s="503"/>
      <c r="F32" s="504"/>
      <c r="G32" s="504"/>
      <c r="H32" s="33" t="str">
        <f t="shared" si="9"/>
        <v/>
      </c>
      <c r="I32" s="20" t="str">
        <f t="shared" si="10"/>
        <v/>
      </c>
      <c r="J32" s="284"/>
      <c r="K32" s="285"/>
      <c r="L32" s="175" t="str">
        <f t="shared" si="2"/>
        <v xml:space="preserve"> </v>
      </c>
      <c r="M32" s="176" t="str">
        <f t="shared" si="3"/>
        <v xml:space="preserve"> </v>
      </c>
      <c r="N32" s="177" t="str">
        <f t="shared" si="4"/>
        <v xml:space="preserve"> </v>
      </c>
      <c r="O32" s="339" t="str">
        <f t="shared" si="6"/>
        <v>No Thrower</v>
      </c>
      <c r="P32" s="153">
        <f t="shared" si="7"/>
        <v>0</v>
      </c>
      <c r="Q32" s="84" t="str">
        <f t="shared" si="5"/>
        <v/>
      </c>
      <c r="R32" s="84" t="str">
        <f t="shared" si="5"/>
        <v/>
      </c>
      <c r="S32" s="63">
        <f t="shared" si="8"/>
        <v>0</v>
      </c>
      <c r="T32" s="365"/>
      <c r="U32" s="497"/>
      <c r="V32" s="497"/>
      <c r="W32" s="497"/>
      <c r="X32" s="364"/>
      <c r="Y32" s="291"/>
      <c r="Z32" s="292"/>
      <c r="AA32" s="293"/>
    </row>
    <row r="33" spans="1:28" ht="9.9499999999999993" customHeight="1" x14ac:dyDescent="0.25">
      <c r="A33" s="364"/>
      <c r="B33" s="364"/>
      <c r="C33" s="368"/>
      <c r="D33" s="369"/>
      <c r="E33" s="503"/>
      <c r="F33" s="504"/>
      <c r="G33" s="504"/>
      <c r="H33" s="34" t="str">
        <f t="shared" si="9"/>
        <v/>
      </c>
      <c r="I33" s="21" t="str">
        <f t="shared" si="10"/>
        <v/>
      </c>
      <c r="J33" s="284"/>
      <c r="K33" s="285"/>
      <c r="L33" s="175" t="str">
        <f t="shared" si="2"/>
        <v xml:space="preserve"> </v>
      </c>
      <c r="M33" s="176" t="str">
        <f t="shared" si="3"/>
        <v xml:space="preserve"> </v>
      </c>
      <c r="N33" s="177" t="str">
        <f t="shared" si="4"/>
        <v xml:space="preserve"> </v>
      </c>
      <c r="O33" s="339" t="str">
        <f t="shared" si="6"/>
        <v>No Thrower</v>
      </c>
      <c r="P33" s="153">
        <f t="shared" si="7"/>
        <v>0</v>
      </c>
      <c r="Q33" s="84" t="str">
        <f t="shared" si="5"/>
        <v/>
      </c>
      <c r="R33" s="84" t="str">
        <f t="shared" si="5"/>
        <v/>
      </c>
      <c r="S33" s="63">
        <f t="shared" si="8"/>
        <v>0</v>
      </c>
      <c r="T33" s="365"/>
      <c r="U33" s="497"/>
      <c r="V33" s="497"/>
      <c r="W33" s="497"/>
      <c r="X33" s="364"/>
      <c r="Y33" s="291"/>
      <c r="Z33" s="292"/>
      <c r="AA33" s="293"/>
    </row>
    <row r="34" spans="1:28" ht="9.9499999999999993" customHeight="1" thickBot="1" x14ac:dyDescent="0.3">
      <c r="A34" s="364"/>
      <c r="B34" s="364"/>
      <c r="C34" s="368"/>
      <c r="D34" s="369"/>
      <c r="E34" s="505"/>
      <c r="F34" s="506"/>
      <c r="G34" s="506"/>
      <c r="H34" s="9" t="str">
        <f t="shared" si="9"/>
        <v/>
      </c>
      <c r="I34" s="11" t="str">
        <f t="shared" si="10"/>
        <v/>
      </c>
      <c r="J34" s="300"/>
      <c r="K34" s="289"/>
      <c r="L34" s="178" t="str">
        <f t="shared" si="2"/>
        <v xml:space="preserve"> </v>
      </c>
      <c r="M34" s="179" t="str">
        <f t="shared" si="3"/>
        <v xml:space="preserve"> </v>
      </c>
      <c r="N34" s="180" t="str">
        <f t="shared" si="4"/>
        <v xml:space="preserve"> </v>
      </c>
      <c r="O34" s="340" t="str">
        <f t="shared" si="6"/>
        <v>No Thrower</v>
      </c>
      <c r="P34" s="154">
        <f t="shared" si="7"/>
        <v>0</v>
      </c>
      <c r="Q34" s="86" t="str">
        <f t="shared" si="5"/>
        <v/>
      </c>
      <c r="R34" s="86" t="str">
        <f t="shared" si="5"/>
        <v/>
      </c>
      <c r="S34" s="68">
        <f t="shared" si="8"/>
        <v>0</v>
      </c>
      <c r="T34" s="365"/>
      <c r="U34" s="497"/>
      <c r="V34" s="497"/>
      <c r="W34" s="497"/>
      <c r="X34" s="364"/>
      <c r="Y34" s="294"/>
      <c r="Z34" s="295"/>
      <c r="AA34" s="296"/>
    </row>
    <row r="35" spans="1:28" ht="9.9499999999999993" customHeight="1" x14ac:dyDescent="0.25">
      <c r="A35" s="364"/>
      <c r="B35" s="364"/>
      <c r="C35" s="368"/>
      <c r="D35" s="369"/>
      <c r="E35" s="476" t="s">
        <v>7</v>
      </c>
      <c r="F35" s="477"/>
      <c r="G35" s="157">
        <v>1</v>
      </c>
      <c r="H35" s="94" t="str">
        <f>IFERROR(VLOOKUP($G35,$O$3:$S$34,3,0),"")</f>
        <v>Freye Witheat</v>
      </c>
      <c r="I35" s="223" t="str">
        <f>IFERROR(VLOOKUP($G35,$O$3:$S$34,4,0),"")</f>
        <v>Berkhamsted</v>
      </c>
      <c r="J35" s="95">
        <f>IFERROR(VLOOKUP($G35,$O$3:$S$34,5,0),"")</f>
        <v>95</v>
      </c>
      <c r="K35" s="107">
        <f t="shared" ref="K35:K44" si="11">IFERROR(VLOOKUP($G35,$O$3:$S$34,2,0),0)</f>
        <v>40.03</v>
      </c>
      <c r="L35" s="187" t="str">
        <f t="shared" si="2"/>
        <v xml:space="preserve"> </v>
      </c>
      <c r="M35" s="191" t="str">
        <f t="shared" si="3"/>
        <v>YES</v>
      </c>
      <c r="N35" s="194" t="str">
        <f t="shared" si="4"/>
        <v>YES</v>
      </c>
      <c r="O35" s="470" t="s">
        <v>35</v>
      </c>
      <c r="P35" s="155"/>
      <c r="Q35" s="29"/>
      <c r="R35" s="29"/>
      <c r="S35" s="29"/>
      <c r="T35" s="365"/>
      <c r="U35" s="497"/>
      <c r="V35" s="497"/>
      <c r="W35" s="497"/>
      <c r="X35" s="364"/>
      <c r="Y35" s="494"/>
      <c r="Z35" s="494"/>
      <c r="AA35" s="494"/>
    </row>
    <row r="36" spans="1:28" ht="9.9499999999999993" customHeight="1" x14ac:dyDescent="0.25">
      <c r="A36" s="364"/>
      <c r="B36" s="364"/>
      <c r="C36" s="368"/>
      <c r="D36" s="369"/>
      <c r="E36" s="478"/>
      <c r="F36" s="479"/>
      <c r="G36" s="158">
        <v>2</v>
      </c>
      <c r="H36" s="162" t="str">
        <f t="shared" ref="H36:H46" si="12">IFERROR(VLOOKUP($G36,$O$3:$S$34,3,0),"")</f>
        <v/>
      </c>
      <c r="I36" s="226" t="str">
        <f t="shared" ref="I36:I46" si="13">IFERROR(VLOOKUP($G36,$O$3:$S$34,4,0),"")</f>
        <v/>
      </c>
      <c r="J36" s="101" t="str">
        <f t="shared" ref="J36:J46" si="14">IFERROR(VLOOKUP($G36,$O$3:$S$34,5,0),"")</f>
        <v/>
      </c>
      <c r="K36" s="160">
        <f t="shared" si="11"/>
        <v>0</v>
      </c>
      <c r="L36" s="188" t="str">
        <f t="shared" si="2"/>
        <v xml:space="preserve"> </v>
      </c>
      <c r="M36" s="192" t="str">
        <f t="shared" si="3"/>
        <v xml:space="preserve"> </v>
      </c>
      <c r="N36" s="195" t="str">
        <f t="shared" si="4"/>
        <v xml:space="preserve"> </v>
      </c>
      <c r="O36" s="471"/>
      <c r="P36" s="155"/>
      <c r="Q36" s="29"/>
      <c r="R36" s="29"/>
      <c r="S36" s="29"/>
      <c r="T36" s="365"/>
      <c r="U36" s="497"/>
      <c r="V36" s="497"/>
      <c r="W36" s="497"/>
      <c r="X36" s="364"/>
      <c r="Y36" s="365"/>
      <c r="Z36" s="365"/>
      <c r="AA36" s="365"/>
    </row>
    <row r="37" spans="1:28" ht="9.9499999999999993" customHeight="1" thickBot="1" x14ac:dyDescent="0.3">
      <c r="A37" s="364"/>
      <c r="B37" s="364"/>
      <c r="C37" s="368"/>
      <c r="D37" s="369"/>
      <c r="E37" s="478"/>
      <c r="F37" s="479"/>
      <c r="G37" s="159">
        <v>3</v>
      </c>
      <c r="H37" s="103" t="str">
        <f t="shared" si="12"/>
        <v/>
      </c>
      <c r="I37" s="227" t="str">
        <f t="shared" si="13"/>
        <v/>
      </c>
      <c r="J37" s="102" t="str">
        <f t="shared" si="14"/>
        <v/>
      </c>
      <c r="K37" s="161">
        <f t="shared" si="11"/>
        <v>0</v>
      </c>
      <c r="L37" s="189" t="str">
        <f t="shared" si="2"/>
        <v xml:space="preserve"> </v>
      </c>
      <c r="M37" s="193" t="str">
        <f t="shared" si="3"/>
        <v xml:space="preserve"> </v>
      </c>
      <c r="N37" s="196" t="str">
        <f t="shared" si="4"/>
        <v xml:space="preserve"> </v>
      </c>
      <c r="O37" s="472"/>
      <c r="P37" s="155"/>
      <c r="Q37" s="29"/>
      <c r="R37" s="29"/>
      <c r="S37" s="29"/>
      <c r="T37" s="365"/>
      <c r="U37" s="497"/>
      <c r="V37" s="497"/>
      <c r="W37" s="497"/>
      <c r="X37" s="364"/>
      <c r="Y37" s="365"/>
      <c r="Z37" s="365"/>
      <c r="AA37" s="365"/>
    </row>
    <row r="38" spans="1:28" ht="9.9499999999999993" customHeight="1" x14ac:dyDescent="0.25">
      <c r="A38" s="364"/>
      <c r="B38" s="364"/>
      <c r="C38" s="368"/>
      <c r="D38" s="369"/>
      <c r="E38" s="478"/>
      <c r="F38" s="479"/>
      <c r="G38" s="74">
        <v>4</v>
      </c>
      <c r="H38" s="163" t="str">
        <f t="shared" si="12"/>
        <v/>
      </c>
      <c r="I38" s="62" t="str">
        <f t="shared" si="13"/>
        <v/>
      </c>
      <c r="J38" s="59" t="str">
        <f t="shared" si="14"/>
        <v/>
      </c>
      <c r="K38" s="4">
        <f t="shared" si="11"/>
        <v>0</v>
      </c>
      <c r="L38" s="175" t="str">
        <f t="shared" si="2"/>
        <v xml:space="preserve"> </v>
      </c>
      <c r="M38" s="176" t="str">
        <f t="shared" si="3"/>
        <v xml:space="preserve"> </v>
      </c>
      <c r="N38" s="177" t="str">
        <f t="shared" si="4"/>
        <v xml:space="preserve"> </v>
      </c>
      <c r="O38" s="498" t="str">
        <f>Entries!A1</f>
        <v>U19 Girls</v>
      </c>
      <c r="P38" s="155"/>
      <c r="Q38" s="29"/>
      <c r="R38" s="29"/>
      <c r="S38" s="29"/>
      <c r="T38" s="365"/>
      <c r="U38" s="497"/>
      <c r="V38" s="497"/>
      <c r="W38" s="497"/>
      <c r="X38" s="364"/>
      <c r="Y38" s="365"/>
      <c r="Z38" s="365"/>
      <c r="AA38" s="365"/>
    </row>
    <row r="39" spans="1:28" ht="9.9499999999999993" customHeight="1" x14ac:dyDescent="0.25">
      <c r="A39" s="364"/>
      <c r="B39" s="364"/>
      <c r="C39" s="368"/>
      <c r="D39" s="369"/>
      <c r="E39" s="478"/>
      <c r="F39" s="479"/>
      <c r="G39" s="74">
        <v>5</v>
      </c>
      <c r="H39" s="163" t="str">
        <f t="shared" si="12"/>
        <v/>
      </c>
      <c r="I39" s="62" t="str">
        <f t="shared" si="13"/>
        <v/>
      </c>
      <c r="J39" s="59" t="str">
        <f t="shared" si="14"/>
        <v/>
      </c>
      <c r="K39" s="4">
        <f t="shared" si="11"/>
        <v>0</v>
      </c>
      <c r="L39" s="175" t="str">
        <f t="shared" si="2"/>
        <v xml:space="preserve"> </v>
      </c>
      <c r="M39" s="176" t="str">
        <f t="shared" si="3"/>
        <v xml:space="preserve"> </v>
      </c>
      <c r="N39" s="177" t="str">
        <f t="shared" si="4"/>
        <v xml:space="preserve"> </v>
      </c>
      <c r="O39" s="499"/>
      <c r="P39" s="155"/>
      <c r="Q39" s="29"/>
      <c r="R39" s="29"/>
      <c r="S39" s="29"/>
      <c r="T39" s="365"/>
      <c r="U39" s="497"/>
      <c r="V39" s="497"/>
      <c r="W39" s="497"/>
      <c r="X39" s="364"/>
      <c r="Y39" s="365"/>
      <c r="Z39" s="365"/>
      <c r="AA39" s="365"/>
    </row>
    <row r="40" spans="1:28" ht="9.9499999999999993" customHeight="1" x14ac:dyDescent="0.25">
      <c r="A40" s="364"/>
      <c r="B40" s="364"/>
      <c r="C40" s="368"/>
      <c r="D40" s="369"/>
      <c r="E40" s="478"/>
      <c r="F40" s="479"/>
      <c r="G40" s="74">
        <v>6</v>
      </c>
      <c r="H40" s="163" t="str">
        <f t="shared" si="12"/>
        <v/>
      </c>
      <c r="I40" s="62" t="str">
        <f t="shared" si="13"/>
        <v/>
      </c>
      <c r="J40" s="59" t="str">
        <f t="shared" si="14"/>
        <v/>
      </c>
      <c r="K40" s="4">
        <f t="shared" si="11"/>
        <v>0</v>
      </c>
      <c r="L40" s="175" t="str">
        <f t="shared" si="2"/>
        <v xml:space="preserve"> </v>
      </c>
      <c r="M40" s="176" t="str">
        <f t="shared" si="3"/>
        <v xml:space="preserve"> </v>
      </c>
      <c r="N40" s="177" t="str">
        <f t="shared" si="4"/>
        <v xml:space="preserve"> </v>
      </c>
      <c r="O40" s="499"/>
      <c r="P40" s="155"/>
      <c r="Q40" s="29"/>
      <c r="R40" s="29"/>
      <c r="S40" s="29"/>
      <c r="T40" s="365"/>
      <c r="U40" s="497"/>
      <c r="V40" s="497"/>
      <c r="W40" s="497"/>
      <c r="X40" s="364"/>
      <c r="Y40" s="365"/>
      <c r="Z40" s="365"/>
      <c r="AA40" s="365"/>
    </row>
    <row r="41" spans="1:28" ht="9.9499999999999993" customHeight="1" x14ac:dyDescent="0.25">
      <c r="A41" s="364"/>
      <c r="B41" s="364"/>
      <c r="C41" s="368"/>
      <c r="D41" s="369"/>
      <c r="E41" s="478"/>
      <c r="F41" s="479"/>
      <c r="G41" s="74">
        <v>7</v>
      </c>
      <c r="H41" s="163" t="str">
        <f t="shared" si="12"/>
        <v/>
      </c>
      <c r="I41" s="62" t="str">
        <f t="shared" si="13"/>
        <v/>
      </c>
      <c r="J41" s="59" t="str">
        <f t="shared" si="14"/>
        <v/>
      </c>
      <c r="K41" s="4">
        <f t="shared" si="11"/>
        <v>0</v>
      </c>
      <c r="L41" s="175" t="str">
        <f t="shared" si="2"/>
        <v xml:space="preserve"> </v>
      </c>
      <c r="M41" s="176" t="str">
        <f t="shared" si="3"/>
        <v xml:space="preserve"> </v>
      </c>
      <c r="N41" s="177" t="str">
        <f t="shared" si="4"/>
        <v xml:space="preserve"> </v>
      </c>
      <c r="O41" s="499"/>
      <c r="P41" s="155"/>
      <c r="Q41" s="29"/>
      <c r="R41" s="29"/>
      <c r="S41" s="29"/>
      <c r="T41" s="365"/>
      <c r="U41" s="497"/>
      <c r="V41" s="497"/>
      <c r="W41" s="497"/>
      <c r="X41" s="364"/>
      <c r="Y41" s="365"/>
      <c r="Z41" s="365"/>
      <c r="AA41" s="365"/>
    </row>
    <row r="42" spans="1:28" ht="9.9499999999999993" customHeight="1" thickBot="1" x14ac:dyDescent="0.3">
      <c r="A42" s="364"/>
      <c r="B42" s="364"/>
      <c r="C42" s="370"/>
      <c r="D42" s="371"/>
      <c r="E42" s="478"/>
      <c r="F42" s="479"/>
      <c r="G42" s="74">
        <v>8</v>
      </c>
      <c r="H42" s="163" t="str">
        <f t="shared" si="12"/>
        <v/>
      </c>
      <c r="I42" s="62" t="str">
        <f t="shared" si="13"/>
        <v/>
      </c>
      <c r="J42" s="59" t="str">
        <f t="shared" si="14"/>
        <v/>
      </c>
      <c r="K42" s="4">
        <f t="shared" si="11"/>
        <v>0</v>
      </c>
      <c r="L42" s="175" t="str">
        <f t="shared" si="2"/>
        <v xml:space="preserve"> </v>
      </c>
      <c r="M42" s="176" t="str">
        <f t="shared" si="3"/>
        <v xml:space="preserve"> </v>
      </c>
      <c r="N42" s="177" t="str">
        <f t="shared" si="4"/>
        <v xml:space="preserve"> </v>
      </c>
      <c r="O42" s="499"/>
      <c r="P42" s="155"/>
      <c r="Q42" s="29"/>
      <c r="R42" s="29"/>
      <c r="S42" s="29"/>
      <c r="T42" s="365"/>
      <c r="U42" s="497"/>
      <c r="V42" s="497"/>
      <c r="W42" s="497"/>
      <c r="X42" s="364"/>
      <c r="Y42" s="365"/>
      <c r="Z42" s="365"/>
      <c r="AA42" s="365"/>
    </row>
    <row r="43" spans="1:28" ht="9.9499999999999993" customHeight="1" thickBot="1" x14ac:dyDescent="0.3">
      <c r="A43" s="364"/>
      <c r="B43" s="364"/>
      <c r="C43" s="441" t="s">
        <v>18</v>
      </c>
      <c r="D43" s="442"/>
      <c r="E43" s="478"/>
      <c r="F43" s="479"/>
      <c r="G43" s="74">
        <v>9</v>
      </c>
      <c r="H43" s="163" t="str">
        <f t="shared" si="12"/>
        <v/>
      </c>
      <c r="I43" s="62" t="str">
        <f t="shared" si="13"/>
        <v/>
      </c>
      <c r="J43" s="59" t="str">
        <f t="shared" si="14"/>
        <v/>
      </c>
      <c r="K43" s="4">
        <f t="shared" si="11"/>
        <v>0</v>
      </c>
      <c r="L43" s="175" t="str">
        <f t="shared" si="2"/>
        <v xml:space="preserve"> </v>
      </c>
      <c r="M43" s="176" t="str">
        <f t="shared" si="3"/>
        <v xml:space="preserve"> </v>
      </c>
      <c r="N43" s="177" t="str">
        <f t="shared" si="4"/>
        <v xml:space="preserve"> </v>
      </c>
      <c r="O43" s="499"/>
      <c r="P43" s="155"/>
      <c r="T43" s="365"/>
      <c r="U43" s="497"/>
      <c r="V43" s="497"/>
      <c r="W43" s="497"/>
      <c r="X43" s="364"/>
      <c r="Y43" s="365"/>
      <c r="Z43" s="365"/>
      <c r="AA43" s="365"/>
    </row>
    <row r="44" spans="1:28" ht="9.9499999999999993" customHeight="1" x14ac:dyDescent="0.25">
      <c r="A44" s="364"/>
      <c r="B44" s="364"/>
      <c r="C44" s="104" t="s">
        <v>15</v>
      </c>
      <c r="D44" s="297">
        <v>43.48</v>
      </c>
      <c r="E44" s="478"/>
      <c r="F44" s="479"/>
      <c r="G44" s="74">
        <v>10</v>
      </c>
      <c r="H44" s="163" t="str">
        <f t="shared" si="12"/>
        <v/>
      </c>
      <c r="I44" s="62" t="str">
        <f t="shared" si="13"/>
        <v/>
      </c>
      <c r="J44" s="59" t="str">
        <f t="shared" si="14"/>
        <v/>
      </c>
      <c r="K44" s="4">
        <f t="shared" si="11"/>
        <v>0</v>
      </c>
      <c r="L44" s="175" t="str">
        <f t="shared" si="2"/>
        <v xml:space="preserve"> </v>
      </c>
      <c r="M44" s="176" t="str">
        <f t="shared" si="3"/>
        <v xml:space="preserve"> </v>
      </c>
      <c r="N44" s="177" t="str">
        <f t="shared" si="4"/>
        <v xml:space="preserve"> </v>
      </c>
      <c r="O44" s="499"/>
      <c r="P44" s="155"/>
      <c r="T44" s="365"/>
      <c r="U44" s="497"/>
      <c r="V44" s="497"/>
      <c r="W44" s="497"/>
      <c r="X44" s="364"/>
      <c r="Y44" s="365"/>
      <c r="Z44" s="365"/>
      <c r="AA44" s="365"/>
    </row>
    <row r="45" spans="1:28" ht="9.9499999999999993" customHeight="1" x14ac:dyDescent="0.25">
      <c r="A45" s="364"/>
      <c r="B45" s="364"/>
      <c r="C45" s="105" t="s">
        <v>17</v>
      </c>
      <c r="D45" s="298">
        <v>40</v>
      </c>
      <c r="E45" s="478"/>
      <c r="F45" s="479"/>
      <c r="G45" s="74">
        <v>11</v>
      </c>
      <c r="H45" s="163" t="str">
        <f t="shared" si="12"/>
        <v/>
      </c>
      <c r="I45" s="62" t="str">
        <f t="shared" si="13"/>
        <v/>
      </c>
      <c r="J45" s="59" t="str">
        <f t="shared" si="14"/>
        <v/>
      </c>
      <c r="K45" s="4">
        <f t="shared" ref="K45:K46" si="15">IFERROR(VLOOKUP($G45,$O$3:$S$34,2,0),0)</f>
        <v>0</v>
      </c>
      <c r="L45" s="175" t="str">
        <f t="shared" si="2"/>
        <v xml:space="preserve"> </v>
      </c>
      <c r="M45" s="176" t="str">
        <f t="shared" si="3"/>
        <v xml:space="preserve"> </v>
      </c>
      <c r="N45" s="177" t="str">
        <f t="shared" si="4"/>
        <v xml:space="preserve"> </v>
      </c>
      <c r="O45" s="499"/>
      <c r="P45" s="155"/>
      <c r="T45" s="365"/>
      <c r="U45" s="497"/>
      <c r="V45" s="497"/>
      <c r="W45" s="497"/>
      <c r="X45" s="364"/>
      <c r="Y45" s="365"/>
      <c r="Z45" s="365"/>
      <c r="AA45" s="365"/>
    </row>
    <row r="46" spans="1:28" ht="9.9499999999999993" customHeight="1" thickBot="1" x14ac:dyDescent="0.3">
      <c r="A46" s="364"/>
      <c r="B46" s="364"/>
      <c r="C46" s="106" t="s">
        <v>16</v>
      </c>
      <c r="D46" s="299">
        <v>37</v>
      </c>
      <c r="E46" s="480"/>
      <c r="F46" s="481"/>
      <c r="G46" s="75">
        <v>12</v>
      </c>
      <c r="H46" s="164" t="str">
        <f t="shared" si="12"/>
        <v/>
      </c>
      <c r="I46" s="67" t="str">
        <f t="shared" si="13"/>
        <v/>
      </c>
      <c r="J46" s="64" t="str">
        <f t="shared" si="14"/>
        <v/>
      </c>
      <c r="K46" s="5">
        <f t="shared" si="15"/>
        <v>0</v>
      </c>
      <c r="L46" s="178" t="str">
        <f t="shared" si="2"/>
        <v xml:space="preserve"> </v>
      </c>
      <c r="M46" s="179" t="str">
        <f t="shared" si="3"/>
        <v xml:space="preserve"> </v>
      </c>
      <c r="N46" s="180" t="str">
        <f t="shared" si="4"/>
        <v xml:space="preserve"> </v>
      </c>
      <c r="O46" s="500"/>
      <c r="P46" s="155"/>
      <c r="T46" s="365"/>
      <c r="U46" s="497"/>
      <c r="V46" s="497"/>
      <c r="W46" s="497"/>
      <c r="X46" s="364"/>
      <c r="Y46" s="365"/>
      <c r="Z46" s="365"/>
      <c r="AA46" s="365"/>
    </row>
    <row r="47" spans="1:28" ht="9.9499999999999993" customHeight="1" thickBot="1" x14ac:dyDescent="0.3">
      <c r="Y47" s="381" t="s">
        <v>47</v>
      </c>
      <c r="Z47" s="382" t="s">
        <v>46</v>
      </c>
      <c r="AA47" s="383"/>
      <c r="AB47" s="29"/>
    </row>
    <row r="48" spans="1:28" ht="9.9499999999999993" customHeight="1" x14ac:dyDescent="0.25">
      <c r="Y48" s="290"/>
      <c r="Z48" s="85" t="str">
        <f>IFERROR(VLOOKUP($Y48,Entries!$B$2:$E$1000,2,0),"")</f>
        <v/>
      </c>
      <c r="AA48" s="85" t="str">
        <f>IFERROR(VLOOKUP($Y48,Entries!$B$2:$E$1000,3,0),"")</f>
        <v/>
      </c>
      <c r="AB48" s="54" t="str">
        <f>IFERROR(VLOOKUP($Y48,Entries!$B$2:$E$1000,4,0),"")</f>
        <v/>
      </c>
    </row>
    <row r="49" spans="25:28" ht="9.9499999999999993" customHeight="1" thickBot="1" x14ac:dyDescent="0.3">
      <c r="Y49" s="259"/>
      <c r="Z49" s="72" t="str">
        <f>IFERROR(VLOOKUP($Y48,Entries!$H$2:$K$1000,2,0),"")</f>
        <v/>
      </c>
      <c r="AA49" s="208" t="str">
        <f>IFERROR(VLOOKUP($Y48,Entries!$H$2:$K$1000,3,0),"")</f>
        <v/>
      </c>
      <c r="AB49" s="73" t="str">
        <f>IFERROR(VLOOKUP($Y48,Entries!$H$2:$K$1000,4,0),"")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26" priority="4" operator="between">
      <formula>2.9</formula>
      <formula>3.1</formula>
    </cfRule>
    <cfRule type="cellIs" dxfId="25" priority="5" operator="between">
      <formula>1.9</formula>
      <formula>2.1</formula>
    </cfRule>
    <cfRule type="cellIs" dxfId="24" priority="6" operator="between">
      <formula>0.9</formula>
      <formula>1.1</formula>
    </cfRule>
  </conditionalFormatting>
  <conditionalFormatting sqref="G35:G46">
    <cfRule type="cellIs" dxfId="23" priority="1" operator="between">
      <formula>2.9</formula>
      <formula>3.1</formula>
    </cfRule>
    <cfRule type="cellIs" dxfId="22" priority="2" operator="between">
      <formula>1.9</formula>
      <formula>2.1</formula>
    </cfRule>
    <cfRule type="cellIs" dxfId="21" priority="3" operator="between">
      <formula>0.9</formula>
      <formula>1.1</formula>
    </cfRule>
  </conditionalFormatting>
  <pageMargins left="0.7" right="0.7" top="0.75" bottom="0.75" header="0.3" footer="0.3"/>
  <pageSetup paperSize="11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9"/>
  <sheetViews>
    <sheetView showZeros="0" topLeftCell="C1" workbookViewId="0">
      <selection activeCell="D47" sqref="D47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2.7109375" style="47" customWidth="1"/>
    <col min="12" max="12" width="6.28515625" style="165" customWidth="1"/>
    <col min="13" max="13" width="6.42578125" style="165" customWidth="1"/>
    <col min="14" max="14" width="7.7109375" style="47" customWidth="1"/>
    <col min="15" max="15" width="13.140625" style="47" customWidth="1"/>
    <col min="16" max="16" width="11.28515625" style="156" hidden="1" customWidth="1"/>
    <col min="17" max="17" width="7.28515625" style="50" hidden="1" customWidth="1"/>
    <col min="18" max="18" width="10.28515625" style="50" hidden="1" customWidth="1"/>
    <col min="19" max="19" width="12" style="47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7" customWidth="1"/>
    <col min="24" max="24" width="4.42578125" style="8" customWidth="1"/>
    <col min="25" max="25" width="5.7109375" style="8" customWidth="1"/>
    <col min="26" max="26" width="15.7109375" style="50" customWidth="1"/>
    <col min="27" max="27" width="12.42578125" style="47" customWidth="1"/>
    <col min="28" max="16384" width="9.140625" style="8"/>
  </cols>
  <sheetData>
    <row r="1" spans="1:27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9.9499999999999993" customHeight="1" thickBot="1" x14ac:dyDescent="0.3">
      <c r="A2" s="364"/>
      <c r="B2" s="364"/>
      <c r="C2" s="507" t="s">
        <v>36</v>
      </c>
      <c r="D2" s="508"/>
      <c r="E2" s="473" t="s">
        <v>2</v>
      </c>
      <c r="F2" s="474"/>
      <c r="G2" s="475"/>
      <c r="H2" s="80" t="s">
        <v>1</v>
      </c>
      <c r="I2" s="82" t="s">
        <v>41</v>
      </c>
      <c r="J2" s="77" t="s">
        <v>8</v>
      </c>
      <c r="K2" s="77" t="s">
        <v>27</v>
      </c>
      <c r="L2" s="181" t="s">
        <v>15</v>
      </c>
      <c r="M2" s="171" t="s">
        <v>17</v>
      </c>
      <c r="N2" s="170" t="s">
        <v>16</v>
      </c>
      <c r="O2" s="81" t="s">
        <v>5</v>
      </c>
      <c r="P2" s="473" t="s">
        <v>21</v>
      </c>
      <c r="Q2" s="474"/>
      <c r="R2" s="474"/>
      <c r="S2" s="475"/>
      <c r="T2" s="365"/>
      <c r="U2" s="453" t="s">
        <v>12</v>
      </c>
      <c r="V2" s="454"/>
      <c r="W2" s="455"/>
      <c r="X2" s="364"/>
      <c r="Y2" s="465" t="s">
        <v>13</v>
      </c>
      <c r="Z2" s="466"/>
      <c r="AA2" s="467"/>
    </row>
    <row r="3" spans="1:27" ht="9.9499999999999993" customHeight="1" thickBot="1" x14ac:dyDescent="0.3">
      <c r="A3" s="364"/>
      <c r="B3" s="364"/>
      <c r="C3" s="509"/>
      <c r="D3" s="510"/>
      <c r="E3" s="501" t="s">
        <v>7</v>
      </c>
      <c r="F3" s="502"/>
      <c r="G3" s="502"/>
      <c r="H3" s="46" t="str">
        <f t="shared" ref="H3" si="0">IFERROR(VLOOKUP($J3,$Y$2:$AB$34,2,0),"")</f>
        <v/>
      </c>
      <c r="I3" s="221" t="str">
        <f t="shared" ref="I3" si="1">IFERROR(VLOOKUP($J3,$Y$2:$AB$34,3,0),"")</f>
        <v/>
      </c>
      <c r="J3" s="282"/>
      <c r="K3" s="283"/>
      <c r="L3" s="172" t="str">
        <f t="shared" ref="L3:L46" si="2">IF($K3=$D$44,"Equal",IF($K3&gt;=$D$44,IF($K3&gt;0,"NEW","" )," "))</f>
        <v xml:space="preserve"> </v>
      </c>
      <c r="M3" s="173" t="str">
        <f t="shared" ref="M3:M46" si="3">IF($K3&gt;=$D$45,IF($K3&gt;0,"YES","" )," ")</f>
        <v xml:space="preserve"> </v>
      </c>
      <c r="N3" s="174" t="str">
        <f t="shared" ref="N3:N46" si="4">IF($K3&gt;=$D$46,IF($K3&gt;0,"YES","" )," ")</f>
        <v xml:space="preserve"> </v>
      </c>
      <c r="O3" s="338" t="str">
        <f>IF(K3&gt;0,RANK(K3,$K$3:$K$34,0),"No Thrower")</f>
        <v>No Thrower</v>
      </c>
      <c r="P3" s="152">
        <f>K3</f>
        <v>0</v>
      </c>
      <c r="Q3" s="85" t="str">
        <f>H3</f>
        <v/>
      </c>
      <c r="R3" s="85" t="str">
        <f>I3</f>
        <v/>
      </c>
      <c r="S3" s="58">
        <f t="shared" ref="S3:S34" si="5">J3</f>
        <v>0</v>
      </c>
      <c r="T3" s="365"/>
      <c r="U3" s="456"/>
      <c r="V3" s="457"/>
      <c r="W3" s="458"/>
      <c r="X3" s="364"/>
      <c r="Y3" s="282"/>
      <c r="Z3" s="305"/>
      <c r="AA3" s="293"/>
    </row>
    <row r="4" spans="1:27" ht="9.9499999999999993" customHeight="1" x14ac:dyDescent="0.25">
      <c r="A4" s="364"/>
      <c r="B4" s="364"/>
      <c r="C4" s="509"/>
      <c r="D4" s="510"/>
      <c r="E4" s="503"/>
      <c r="F4" s="504"/>
      <c r="G4" s="504"/>
      <c r="H4" s="33" t="str">
        <f>IFERROR(VLOOKUP($J4,$Y$2:$AB$34,2,0),"")</f>
        <v/>
      </c>
      <c r="I4" s="20" t="str">
        <f>IFERROR(VLOOKUP($J4,$Y$2:$AB$34,3,0),"")</f>
        <v/>
      </c>
      <c r="J4" s="284"/>
      <c r="K4" s="285"/>
      <c r="L4" s="175" t="str">
        <f t="shared" si="2"/>
        <v xml:space="preserve"> </v>
      </c>
      <c r="M4" s="176" t="str">
        <f t="shared" si="3"/>
        <v xml:space="preserve"> </v>
      </c>
      <c r="N4" s="177" t="str">
        <f t="shared" si="4"/>
        <v xml:space="preserve"> </v>
      </c>
      <c r="O4" s="339" t="str">
        <f t="shared" ref="O4:O34" si="6">IF(K4&gt;0,RANK(K4,$K$3:$K$34,0),"No Thrower")</f>
        <v>No Thrower</v>
      </c>
      <c r="P4" s="153">
        <f t="shared" ref="P4:P34" si="7">K4</f>
        <v>0</v>
      </c>
      <c r="Q4" s="84" t="str">
        <f t="shared" ref="Q4:R34" si="8">H4</f>
        <v/>
      </c>
      <c r="R4" s="84" t="str">
        <f t="shared" si="8"/>
        <v/>
      </c>
      <c r="S4" s="63">
        <f t="shared" si="5"/>
        <v>0</v>
      </c>
      <c r="T4" s="365"/>
      <c r="U4" s="459" t="s">
        <v>20</v>
      </c>
      <c r="V4" s="460"/>
      <c r="W4" s="461"/>
      <c r="X4" s="364"/>
      <c r="Y4" s="284"/>
      <c r="Z4" s="306"/>
      <c r="AA4" s="293"/>
    </row>
    <row r="5" spans="1:27" ht="9.9499999999999993" customHeight="1" x14ac:dyDescent="0.25">
      <c r="A5" s="364"/>
      <c r="B5" s="364"/>
      <c r="C5" s="509"/>
      <c r="D5" s="510"/>
      <c r="E5" s="503"/>
      <c r="F5" s="504"/>
      <c r="G5" s="504"/>
      <c r="H5" s="33" t="str">
        <f t="shared" ref="H5:H34" si="9">IFERROR(VLOOKUP($J5,$Y$2:$AB$34,2,0),"")</f>
        <v/>
      </c>
      <c r="I5" s="20" t="str">
        <f t="shared" ref="I5:I34" si="10">IFERROR(VLOOKUP($J5,$Y$2:$AB$34,3,0),"")</f>
        <v/>
      </c>
      <c r="J5" s="284"/>
      <c r="K5" s="285"/>
      <c r="L5" s="175" t="str">
        <f t="shared" si="2"/>
        <v xml:space="preserve"> </v>
      </c>
      <c r="M5" s="176" t="str">
        <f t="shared" si="3"/>
        <v xml:space="preserve"> </v>
      </c>
      <c r="N5" s="177" t="str">
        <f t="shared" si="4"/>
        <v xml:space="preserve"> </v>
      </c>
      <c r="O5" s="339" t="str">
        <f t="shared" si="6"/>
        <v>No Thrower</v>
      </c>
      <c r="P5" s="153">
        <f t="shared" si="7"/>
        <v>0</v>
      </c>
      <c r="Q5" s="84" t="str">
        <f t="shared" si="8"/>
        <v/>
      </c>
      <c r="R5" s="84" t="str">
        <f t="shared" si="8"/>
        <v/>
      </c>
      <c r="S5" s="63">
        <f t="shared" si="5"/>
        <v>0</v>
      </c>
      <c r="T5" s="365"/>
      <c r="U5" s="462"/>
      <c r="V5" s="463"/>
      <c r="W5" s="464"/>
      <c r="X5" s="364"/>
      <c r="Y5" s="284"/>
      <c r="Z5" s="306"/>
      <c r="AA5" s="293"/>
    </row>
    <row r="6" spans="1:27" ht="9.9499999999999993" customHeight="1" x14ac:dyDescent="0.25">
      <c r="A6" s="364"/>
      <c r="B6" s="364"/>
      <c r="C6" s="509"/>
      <c r="D6" s="510"/>
      <c r="E6" s="503"/>
      <c r="F6" s="504"/>
      <c r="G6" s="504"/>
      <c r="H6" s="33" t="str">
        <f t="shared" si="9"/>
        <v/>
      </c>
      <c r="I6" s="20" t="str">
        <f t="shared" si="10"/>
        <v/>
      </c>
      <c r="J6" s="284"/>
      <c r="K6" s="285"/>
      <c r="L6" s="175" t="str">
        <f t="shared" si="2"/>
        <v xml:space="preserve"> </v>
      </c>
      <c r="M6" s="176" t="str">
        <f t="shared" si="3"/>
        <v xml:space="preserve"> </v>
      </c>
      <c r="N6" s="177" t="str">
        <f t="shared" si="4"/>
        <v xml:space="preserve"> </v>
      </c>
      <c r="O6" s="339" t="str">
        <f t="shared" si="6"/>
        <v>No Thrower</v>
      </c>
      <c r="P6" s="153">
        <f t="shared" si="7"/>
        <v>0</v>
      </c>
      <c r="Q6" s="84" t="str">
        <f t="shared" si="8"/>
        <v/>
      </c>
      <c r="R6" s="84" t="str">
        <f t="shared" si="8"/>
        <v/>
      </c>
      <c r="S6" s="63">
        <f t="shared" si="5"/>
        <v>0</v>
      </c>
      <c r="T6" s="365"/>
      <c r="U6" s="462"/>
      <c r="V6" s="463"/>
      <c r="W6" s="464"/>
      <c r="X6" s="364"/>
      <c r="Y6" s="284"/>
      <c r="Z6" s="306"/>
      <c r="AA6" s="293"/>
    </row>
    <row r="7" spans="1:27" ht="9.9499999999999993" customHeight="1" x14ac:dyDescent="0.25">
      <c r="A7" s="364"/>
      <c r="B7" s="364"/>
      <c r="C7" s="509"/>
      <c r="D7" s="510"/>
      <c r="E7" s="503"/>
      <c r="F7" s="504"/>
      <c r="G7" s="504"/>
      <c r="H7" s="33" t="str">
        <f t="shared" si="9"/>
        <v/>
      </c>
      <c r="I7" s="20" t="str">
        <f t="shared" si="10"/>
        <v/>
      </c>
      <c r="J7" s="284"/>
      <c r="K7" s="285"/>
      <c r="L7" s="175" t="str">
        <f t="shared" si="2"/>
        <v xml:space="preserve"> </v>
      </c>
      <c r="M7" s="176" t="str">
        <f t="shared" si="3"/>
        <v xml:space="preserve"> </v>
      </c>
      <c r="N7" s="177" t="str">
        <f t="shared" si="4"/>
        <v xml:space="preserve"> </v>
      </c>
      <c r="O7" s="339" t="str">
        <f t="shared" si="6"/>
        <v>No Thrower</v>
      </c>
      <c r="P7" s="153">
        <f t="shared" si="7"/>
        <v>0</v>
      </c>
      <c r="Q7" s="84" t="str">
        <f t="shared" si="8"/>
        <v/>
      </c>
      <c r="R7" s="84" t="str">
        <f t="shared" si="8"/>
        <v/>
      </c>
      <c r="S7" s="63">
        <f t="shared" si="5"/>
        <v>0</v>
      </c>
      <c r="T7" s="365"/>
      <c r="U7" s="459" t="s">
        <v>60</v>
      </c>
      <c r="V7" s="460"/>
      <c r="W7" s="461"/>
      <c r="X7" s="364"/>
      <c r="Y7" s="284"/>
      <c r="Z7" s="306"/>
      <c r="AA7" s="293"/>
    </row>
    <row r="8" spans="1:27" ht="9.9499999999999993" customHeight="1" x14ac:dyDescent="0.25">
      <c r="A8" s="364"/>
      <c r="B8" s="364"/>
      <c r="C8" s="509"/>
      <c r="D8" s="510"/>
      <c r="E8" s="503"/>
      <c r="F8" s="504"/>
      <c r="G8" s="504"/>
      <c r="H8" s="33" t="str">
        <f t="shared" si="9"/>
        <v/>
      </c>
      <c r="I8" s="20" t="str">
        <f t="shared" si="10"/>
        <v/>
      </c>
      <c r="J8" s="284"/>
      <c r="K8" s="285"/>
      <c r="L8" s="175" t="str">
        <f t="shared" si="2"/>
        <v xml:space="preserve"> </v>
      </c>
      <c r="M8" s="176" t="str">
        <f t="shared" si="3"/>
        <v xml:space="preserve"> </v>
      </c>
      <c r="N8" s="177" t="str">
        <f t="shared" si="4"/>
        <v xml:space="preserve"> </v>
      </c>
      <c r="O8" s="339" t="str">
        <f t="shared" si="6"/>
        <v>No Thrower</v>
      </c>
      <c r="P8" s="153">
        <f t="shared" si="7"/>
        <v>0</v>
      </c>
      <c r="Q8" s="84" t="str">
        <f t="shared" si="8"/>
        <v/>
      </c>
      <c r="R8" s="84" t="str">
        <f t="shared" si="8"/>
        <v/>
      </c>
      <c r="S8" s="63">
        <f t="shared" si="5"/>
        <v>0</v>
      </c>
      <c r="T8" s="365"/>
      <c r="U8" s="462"/>
      <c r="V8" s="463"/>
      <c r="W8" s="464"/>
      <c r="X8" s="364"/>
      <c r="Y8" s="284"/>
      <c r="Z8" s="292"/>
      <c r="AA8" s="293"/>
    </row>
    <row r="9" spans="1:27" ht="9.9499999999999993" customHeight="1" x14ac:dyDescent="0.25">
      <c r="A9" s="364"/>
      <c r="B9" s="364"/>
      <c r="C9" s="509"/>
      <c r="D9" s="510"/>
      <c r="E9" s="503"/>
      <c r="F9" s="504"/>
      <c r="G9" s="504"/>
      <c r="H9" s="34" t="str">
        <f t="shared" si="9"/>
        <v/>
      </c>
      <c r="I9" s="21" t="str">
        <f t="shared" si="10"/>
        <v/>
      </c>
      <c r="J9" s="284"/>
      <c r="K9" s="285"/>
      <c r="L9" s="175" t="str">
        <f t="shared" si="2"/>
        <v xml:space="preserve"> </v>
      </c>
      <c r="M9" s="176" t="str">
        <f t="shared" si="3"/>
        <v xml:space="preserve"> </v>
      </c>
      <c r="N9" s="177" t="str">
        <f t="shared" si="4"/>
        <v xml:space="preserve"> </v>
      </c>
      <c r="O9" s="339" t="str">
        <f t="shared" si="6"/>
        <v>No Thrower</v>
      </c>
      <c r="P9" s="153">
        <f t="shared" si="7"/>
        <v>0</v>
      </c>
      <c r="Q9" s="84" t="str">
        <f t="shared" si="8"/>
        <v/>
      </c>
      <c r="R9" s="84" t="str">
        <f t="shared" si="8"/>
        <v/>
      </c>
      <c r="S9" s="63">
        <f t="shared" si="5"/>
        <v>0</v>
      </c>
      <c r="T9" s="365"/>
      <c r="U9" s="462"/>
      <c r="V9" s="463"/>
      <c r="W9" s="464"/>
      <c r="X9" s="364"/>
      <c r="Y9" s="284"/>
      <c r="Z9" s="292"/>
      <c r="AA9" s="293"/>
    </row>
    <row r="10" spans="1:27" ht="9.9499999999999993" customHeight="1" x14ac:dyDescent="0.25">
      <c r="A10" s="364"/>
      <c r="B10" s="364"/>
      <c r="C10" s="509"/>
      <c r="D10" s="510"/>
      <c r="E10" s="503"/>
      <c r="F10" s="504"/>
      <c r="G10" s="504"/>
      <c r="H10" s="33" t="str">
        <f t="shared" si="9"/>
        <v/>
      </c>
      <c r="I10" s="20" t="str">
        <f t="shared" si="10"/>
        <v/>
      </c>
      <c r="J10" s="284"/>
      <c r="K10" s="285"/>
      <c r="L10" s="175" t="str">
        <f t="shared" si="2"/>
        <v xml:space="preserve"> </v>
      </c>
      <c r="M10" s="176" t="str">
        <f t="shared" si="3"/>
        <v xml:space="preserve"> </v>
      </c>
      <c r="N10" s="177" t="str">
        <f t="shared" si="4"/>
        <v xml:space="preserve"> </v>
      </c>
      <c r="O10" s="339" t="str">
        <f t="shared" si="6"/>
        <v>No Thrower</v>
      </c>
      <c r="P10" s="153">
        <f t="shared" si="7"/>
        <v>0</v>
      </c>
      <c r="Q10" s="84" t="str">
        <f t="shared" si="8"/>
        <v/>
      </c>
      <c r="R10" s="84" t="str">
        <f t="shared" si="8"/>
        <v/>
      </c>
      <c r="S10" s="63">
        <f t="shared" si="5"/>
        <v>0</v>
      </c>
      <c r="T10" s="365"/>
      <c r="U10" s="402" t="s">
        <v>61</v>
      </c>
      <c r="V10" s="403"/>
      <c r="W10" s="404"/>
      <c r="X10" s="364"/>
      <c r="Y10" s="284"/>
      <c r="Z10" s="292"/>
      <c r="AA10" s="293"/>
    </row>
    <row r="11" spans="1:27" ht="9.9499999999999993" customHeight="1" x14ac:dyDescent="0.25">
      <c r="A11" s="364"/>
      <c r="B11" s="364"/>
      <c r="C11" s="509"/>
      <c r="D11" s="510"/>
      <c r="E11" s="503"/>
      <c r="F11" s="504"/>
      <c r="G11" s="504"/>
      <c r="H11" s="33" t="str">
        <f t="shared" si="9"/>
        <v/>
      </c>
      <c r="I11" s="20" t="str">
        <f t="shared" si="10"/>
        <v/>
      </c>
      <c r="J11" s="284"/>
      <c r="K11" s="285"/>
      <c r="L11" s="175" t="str">
        <f t="shared" si="2"/>
        <v xml:space="preserve"> </v>
      </c>
      <c r="M11" s="176" t="str">
        <f t="shared" si="3"/>
        <v xml:space="preserve"> </v>
      </c>
      <c r="N11" s="177" t="str">
        <f t="shared" si="4"/>
        <v xml:space="preserve"> </v>
      </c>
      <c r="O11" s="339" t="str">
        <f t="shared" si="6"/>
        <v>No Thrower</v>
      </c>
      <c r="P11" s="153">
        <f t="shared" si="7"/>
        <v>0</v>
      </c>
      <c r="Q11" s="84" t="str">
        <f t="shared" si="8"/>
        <v/>
      </c>
      <c r="R11" s="84" t="str">
        <f t="shared" si="8"/>
        <v/>
      </c>
      <c r="S11" s="63">
        <f t="shared" si="5"/>
        <v>0</v>
      </c>
      <c r="T11" s="365"/>
      <c r="U11" s="396"/>
      <c r="V11" s="397"/>
      <c r="W11" s="398"/>
      <c r="X11" s="364"/>
      <c r="Y11" s="284"/>
      <c r="Z11" s="292"/>
      <c r="AA11" s="293"/>
    </row>
    <row r="12" spans="1:27" ht="9.9499999999999993" customHeight="1" x14ac:dyDescent="0.25">
      <c r="A12" s="364"/>
      <c r="B12" s="364"/>
      <c r="C12" s="509"/>
      <c r="D12" s="510"/>
      <c r="E12" s="503"/>
      <c r="F12" s="504"/>
      <c r="G12" s="504"/>
      <c r="H12" s="33" t="str">
        <f t="shared" si="9"/>
        <v/>
      </c>
      <c r="I12" s="20" t="str">
        <f t="shared" si="10"/>
        <v/>
      </c>
      <c r="J12" s="284"/>
      <c r="K12" s="285"/>
      <c r="L12" s="175" t="str">
        <f t="shared" si="2"/>
        <v xml:space="preserve"> </v>
      </c>
      <c r="M12" s="176" t="str">
        <f t="shared" si="3"/>
        <v xml:space="preserve"> </v>
      </c>
      <c r="N12" s="177" t="str">
        <f t="shared" si="4"/>
        <v xml:space="preserve"> </v>
      </c>
      <c r="O12" s="339" t="str">
        <f t="shared" si="6"/>
        <v>No Thrower</v>
      </c>
      <c r="P12" s="153">
        <f t="shared" si="7"/>
        <v>0</v>
      </c>
      <c r="Q12" s="84" t="str">
        <f t="shared" si="8"/>
        <v/>
      </c>
      <c r="R12" s="84" t="str">
        <f t="shared" si="8"/>
        <v/>
      </c>
      <c r="S12" s="63">
        <f t="shared" si="5"/>
        <v>0</v>
      </c>
      <c r="T12" s="365"/>
      <c r="U12" s="399"/>
      <c r="V12" s="400"/>
      <c r="W12" s="401"/>
      <c r="X12" s="364"/>
      <c r="Y12" s="291"/>
      <c r="Z12" s="292"/>
      <c r="AA12" s="293"/>
    </row>
    <row r="13" spans="1:27" ht="9.9499999999999993" customHeight="1" x14ac:dyDescent="0.25">
      <c r="A13" s="364"/>
      <c r="B13" s="364"/>
      <c r="C13" s="509"/>
      <c r="D13" s="510"/>
      <c r="E13" s="503"/>
      <c r="F13" s="504"/>
      <c r="G13" s="504"/>
      <c r="H13" s="33" t="str">
        <f t="shared" si="9"/>
        <v/>
      </c>
      <c r="I13" s="20" t="str">
        <f t="shared" si="10"/>
        <v/>
      </c>
      <c r="J13" s="284"/>
      <c r="K13" s="285"/>
      <c r="L13" s="175" t="str">
        <f t="shared" si="2"/>
        <v xml:space="preserve"> </v>
      </c>
      <c r="M13" s="176" t="str">
        <f t="shared" si="3"/>
        <v xml:space="preserve"> </v>
      </c>
      <c r="N13" s="177" t="str">
        <f t="shared" si="4"/>
        <v xml:space="preserve"> </v>
      </c>
      <c r="O13" s="339" t="str">
        <f t="shared" si="6"/>
        <v>No Thrower</v>
      </c>
      <c r="P13" s="153">
        <f t="shared" si="7"/>
        <v>0</v>
      </c>
      <c r="Q13" s="84" t="str">
        <f t="shared" si="8"/>
        <v/>
      </c>
      <c r="R13" s="84" t="str">
        <f t="shared" si="8"/>
        <v/>
      </c>
      <c r="S13" s="63">
        <f t="shared" si="5"/>
        <v>0</v>
      </c>
      <c r="T13" s="365"/>
      <c r="U13" s="402" t="s">
        <v>62</v>
      </c>
      <c r="V13" s="403"/>
      <c r="W13" s="404"/>
      <c r="X13" s="364"/>
      <c r="Y13" s="291"/>
      <c r="Z13" s="292"/>
      <c r="AA13" s="293"/>
    </row>
    <row r="14" spans="1:27" ht="9.9499999999999993" customHeight="1" x14ac:dyDescent="0.25">
      <c r="A14" s="364"/>
      <c r="B14" s="364"/>
      <c r="C14" s="509"/>
      <c r="D14" s="510"/>
      <c r="E14" s="503"/>
      <c r="F14" s="504"/>
      <c r="G14" s="504"/>
      <c r="H14" s="33" t="str">
        <f t="shared" si="9"/>
        <v/>
      </c>
      <c r="I14" s="20" t="str">
        <f t="shared" si="10"/>
        <v/>
      </c>
      <c r="J14" s="284"/>
      <c r="K14" s="285"/>
      <c r="L14" s="175" t="str">
        <f t="shared" si="2"/>
        <v xml:space="preserve"> </v>
      </c>
      <c r="M14" s="176" t="str">
        <f t="shared" si="3"/>
        <v xml:space="preserve"> </v>
      </c>
      <c r="N14" s="177" t="str">
        <f t="shared" si="4"/>
        <v xml:space="preserve"> </v>
      </c>
      <c r="O14" s="339" t="str">
        <f t="shared" si="6"/>
        <v>No Thrower</v>
      </c>
      <c r="P14" s="153">
        <f t="shared" si="7"/>
        <v>0</v>
      </c>
      <c r="Q14" s="84" t="str">
        <f t="shared" si="8"/>
        <v/>
      </c>
      <c r="R14" s="84" t="str">
        <f t="shared" si="8"/>
        <v/>
      </c>
      <c r="S14" s="63">
        <f t="shared" si="5"/>
        <v>0</v>
      </c>
      <c r="T14" s="365"/>
      <c r="U14" s="396"/>
      <c r="V14" s="397"/>
      <c r="W14" s="398"/>
      <c r="X14" s="364"/>
      <c r="Y14" s="291"/>
      <c r="Z14" s="292"/>
      <c r="AA14" s="293"/>
    </row>
    <row r="15" spans="1:27" ht="9.9499999999999993" customHeight="1" x14ac:dyDescent="0.25">
      <c r="A15" s="364"/>
      <c r="B15" s="364"/>
      <c r="C15" s="509"/>
      <c r="D15" s="510"/>
      <c r="E15" s="503"/>
      <c r="F15" s="504"/>
      <c r="G15" s="504"/>
      <c r="H15" s="33" t="str">
        <f t="shared" si="9"/>
        <v/>
      </c>
      <c r="I15" s="20" t="str">
        <f t="shared" si="10"/>
        <v/>
      </c>
      <c r="J15" s="284"/>
      <c r="K15" s="285"/>
      <c r="L15" s="175" t="str">
        <f t="shared" si="2"/>
        <v xml:space="preserve"> </v>
      </c>
      <c r="M15" s="176" t="str">
        <f t="shared" si="3"/>
        <v xml:space="preserve"> </v>
      </c>
      <c r="N15" s="177" t="str">
        <f t="shared" si="4"/>
        <v xml:space="preserve"> </v>
      </c>
      <c r="O15" s="339" t="str">
        <f t="shared" si="6"/>
        <v>No Thrower</v>
      </c>
      <c r="P15" s="153">
        <f t="shared" si="7"/>
        <v>0</v>
      </c>
      <c r="Q15" s="84" t="str">
        <f t="shared" si="8"/>
        <v/>
      </c>
      <c r="R15" s="84" t="str">
        <f t="shared" si="8"/>
        <v/>
      </c>
      <c r="S15" s="63">
        <f t="shared" si="5"/>
        <v>0</v>
      </c>
      <c r="T15" s="365"/>
      <c r="U15" s="399"/>
      <c r="V15" s="400"/>
      <c r="W15" s="401"/>
      <c r="X15" s="364"/>
      <c r="Y15" s="291"/>
      <c r="Z15" s="292"/>
      <c r="AA15" s="293"/>
    </row>
    <row r="16" spans="1:27" ht="9.9499999999999993" customHeight="1" x14ac:dyDescent="0.25">
      <c r="A16" s="364"/>
      <c r="B16" s="364"/>
      <c r="C16" s="509"/>
      <c r="D16" s="510"/>
      <c r="E16" s="503"/>
      <c r="F16" s="504"/>
      <c r="G16" s="504"/>
      <c r="H16" s="35" t="str">
        <f t="shared" si="9"/>
        <v/>
      </c>
      <c r="I16" s="222" t="str">
        <f t="shared" si="10"/>
        <v/>
      </c>
      <c r="J16" s="284"/>
      <c r="K16" s="285"/>
      <c r="L16" s="175" t="str">
        <f t="shared" si="2"/>
        <v xml:space="preserve"> </v>
      </c>
      <c r="M16" s="176" t="str">
        <f t="shared" si="3"/>
        <v xml:space="preserve"> </v>
      </c>
      <c r="N16" s="177" t="str">
        <f t="shared" si="4"/>
        <v xml:space="preserve"> </v>
      </c>
      <c r="O16" s="339" t="str">
        <f t="shared" si="6"/>
        <v>No Thrower</v>
      </c>
      <c r="P16" s="153">
        <f t="shared" si="7"/>
        <v>0</v>
      </c>
      <c r="Q16" s="84" t="str">
        <f t="shared" si="8"/>
        <v/>
      </c>
      <c r="R16" s="84" t="str">
        <f t="shared" si="8"/>
        <v/>
      </c>
      <c r="S16" s="63">
        <f t="shared" si="5"/>
        <v>0</v>
      </c>
      <c r="T16" s="365"/>
      <c r="U16" s="402"/>
      <c r="V16" s="403"/>
      <c r="W16" s="404"/>
      <c r="X16" s="364"/>
      <c r="Y16" s="291"/>
      <c r="Z16" s="292"/>
      <c r="AA16" s="293"/>
    </row>
    <row r="17" spans="1:27" ht="9.9499999999999993" customHeight="1" x14ac:dyDescent="0.25">
      <c r="A17" s="364"/>
      <c r="B17" s="364"/>
      <c r="C17" s="509"/>
      <c r="D17" s="510"/>
      <c r="E17" s="503"/>
      <c r="F17" s="504"/>
      <c r="G17" s="504"/>
      <c r="H17" s="7" t="str">
        <f t="shared" si="9"/>
        <v/>
      </c>
      <c r="I17" s="10" t="str">
        <f t="shared" si="10"/>
        <v/>
      </c>
      <c r="J17" s="286"/>
      <c r="K17" s="285"/>
      <c r="L17" s="175" t="str">
        <f t="shared" si="2"/>
        <v xml:space="preserve"> </v>
      </c>
      <c r="M17" s="176" t="str">
        <f t="shared" si="3"/>
        <v xml:space="preserve"> </v>
      </c>
      <c r="N17" s="177" t="str">
        <f t="shared" si="4"/>
        <v xml:space="preserve"> </v>
      </c>
      <c r="O17" s="339" t="str">
        <f t="shared" si="6"/>
        <v>No Thrower</v>
      </c>
      <c r="P17" s="153">
        <f t="shared" si="7"/>
        <v>0</v>
      </c>
      <c r="Q17" s="84" t="str">
        <f t="shared" si="8"/>
        <v/>
      </c>
      <c r="R17" s="84" t="str">
        <f t="shared" si="8"/>
        <v/>
      </c>
      <c r="S17" s="63">
        <f t="shared" si="5"/>
        <v>0</v>
      </c>
      <c r="T17" s="365"/>
      <c r="U17" s="396"/>
      <c r="V17" s="397"/>
      <c r="W17" s="398"/>
      <c r="X17" s="364"/>
      <c r="Y17" s="291"/>
      <c r="Z17" s="292"/>
      <c r="AA17" s="293"/>
    </row>
    <row r="18" spans="1:27" ht="9.9499999999999993" customHeight="1" x14ac:dyDescent="0.25">
      <c r="A18" s="364"/>
      <c r="B18" s="364"/>
      <c r="C18" s="509"/>
      <c r="D18" s="510"/>
      <c r="E18" s="503"/>
      <c r="F18" s="504"/>
      <c r="G18" s="504"/>
      <c r="H18" s="7" t="str">
        <f t="shared" si="9"/>
        <v/>
      </c>
      <c r="I18" s="10" t="str">
        <f t="shared" si="10"/>
        <v/>
      </c>
      <c r="J18" s="286"/>
      <c r="K18" s="285"/>
      <c r="L18" s="175" t="str">
        <f t="shared" si="2"/>
        <v xml:space="preserve"> </v>
      </c>
      <c r="M18" s="176" t="str">
        <f t="shared" si="3"/>
        <v xml:space="preserve"> </v>
      </c>
      <c r="N18" s="177" t="str">
        <f t="shared" si="4"/>
        <v xml:space="preserve"> </v>
      </c>
      <c r="O18" s="339" t="str">
        <f t="shared" si="6"/>
        <v>No Thrower</v>
      </c>
      <c r="P18" s="153">
        <f t="shared" si="7"/>
        <v>0</v>
      </c>
      <c r="Q18" s="84" t="str">
        <f t="shared" si="8"/>
        <v/>
      </c>
      <c r="R18" s="84" t="str">
        <f t="shared" si="8"/>
        <v/>
      </c>
      <c r="S18" s="63">
        <f t="shared" si="5"/>
        <v>0</v>
      </c>
      <c r="T18" s="365"/>
      <c r="U18" s="399"/>
      <c r="V18" s="400"/>
      <c r="W18" s="401"/>
      <c r="X18" s="364"/>
      <c r="Y18" s="291"/>
      <c r="Z18" s="292"/>
      <c r="AA18" s="293"/>
    </row>
    <row r="19" spans="1:27" ht="9.9499999999999993" customHeight="1" x14ac:dyDescent="0.25">
      <c r="A19" s="364"/>
      <c r="B19" s="364"/>
      <c r="C19" s="509"/>
      <c r="D19" s="510"/>
      <c r="E19" s="503"/>
      <c r="F19" s="504"/>
      <c r="G19" s="504"/>
      <c r="H19" s="34" t="str">
        <f t="shared" si="9"/>
        <v/>
      </c>
      <c r="I19" s="21" t="str">
        <f t="shared" si="10"/>
        <v/>
      </c>
      <c r="J19" s="284"/>
      <c r="K19" s="285"/>
      <c r="L19" s="175" t="str">
        <f t="shared" si="2"/>
        <v xml:space="preserve"> </v>
      </c>
      <c r="M19" s="176" t="str">
        <f t="shared" si="3"/>
        <v xml:space="preserve"> </v>
      </c>
      <c r="N19" s="177" t="str">
        <f t="shared" si="4"/>
        <v xml:space="preserve"> </v>
      </c>
      <c r="O19" s="339" t="str">
        <f t="shared" si="6"/>
        <v>No Thrower</v>
      </c>
      <c r="P19" s="153">
        <f t="shared" si="7"/>
        <v>0</v>
      </c>
      <c r="Q19" s="84" t="str">
        <f t="shared" si="8"/>
        <v/>
      </c>
      <c r="R19" s="84" t="str">
        <f t="shared" si="8"/>
        <v/>
      </c>
      <c r="S19" s="63">
        <f t="shared" si="5"/>
        <v>0</v>
      </c>
      <c r="T19" s="365"/>
      <c r="U19" s="402"/>
      <c r="V19" s="403"/>
      <c r="W19" s="404"/>
      <c r="X19" s="364"/>
      <c r="Y19" s="291"/>
      <c r="Z19" s="292"/>
      <c r="AA19" s="293"/>
    </row>
    <row r="20" spans="1:27" ht="9.9499999999999993" customHeight="1" x14ac:dyDescent="0.25">
      <c r="A20" s="364"/>
      <c r="B20" s="364"/>
      <c r="C20" s="509"/>
      <c r="D20" s="510"/>
      <c r="E20" s="503"/>
      <c r="F20" s="504"/>
      <c r="G20" s="504"/>
      <c r="H20" s="33" t="str">
        <f t="shared" si="9"/>
        <v/>
      </c>
      <c r="I20" s="20" t="str">
        <f t="shared" si="10"/>
        <v/>
      </c>
      <c r="J20" s="284"/>
      <c r="K20" s="285"/>
      <c r="L20" s="175" t="str">
        <f t="shared" si="2"/>
        <v xml:space="preserve"> </v>
      </c>
      <c r="M20" s="176" t="str">
        <f t="shared" si="3"/>
        <v xml:space="preserve"> </v>
      </c>
      <c r="N20" s="177" t="str">
        <f t="shared" si="4"/>
        <v xml:space="preserve"> </v>
      </c>
      <c r="O20" s="339" t="str">
        <f t="shared" si="6"/>
        <v>No Thrower</v>
      </c>
      <c r="P20" s="153">
        <f t="shared" si="7"/>
        <v>0</v>
      </c>
      <c r="Q20" s="84" t="str">
        <f t="shared" si="8"/>
        <v/>
      </c>
      <c r="R20" s="84" t="str">
        <f t="shared" si="8"/>
        <v/>
      </c>
      <c r="S20" s="63">
        <f t="shared" si="5"/>
        <v>0</v>
      </c>
      <c r="T20" s="365"/>
      <c r="U20" s="396"/>
      <c r="V20" s="397"/>
      <c r="W20" s="398"/>
      <c r="X20" s="364"/>
      <c r="Y20" s="291"/>
      <c r="Z20" s="292"/>
      <c r="AA20" s="293"/>
    </row>
    <row r="21" spans="1:27" ht="9.9499999999999993" customHeight="1" x14ac:dyDescent="0.25">
      <c r="A21" s="364"/>
      <c r="B21" s="364"/>
      <c r="C21" s="509"/>
      <c r="D21" s="510"/>
      <c r="E21" s="503"/>
      <c r="F21" s="504"/>
      <c r="G21" s="504"/>
      <c r="H21" s="34" t="str">
        <f t="shared" si="9"/>
        <v/>
      </c>
      <c r="I21" s="21" t="str">
        <f t="shared" si="10"/>
        <v/>
      </c>
      <c r="J21" s="284"/>
      <c r="K21" s="285"/>
      <c r="L21" s="175" t="str">
        <f t="shared" si="2"/>
        <v xml:space="preserve"> </v>
      </c>
      <c r="M21" s="176" t="str">
        <f t="shared" si="3"/>
        <v xml:space="preserve"> </v>
      </c>
      <c r="N21" s="177" t="str">
        <f t="shared" si="4"/>
        <v xml:space="preserve"> </v>
      </c>
      <c r="O21" s="339" t="str">
        <f t="shared" si="6"/>
        <v>No Thrower</v>
      </c>
      <c r="P21" s="153">
        <f t="shared" si="7"/>
        <v>0</v>
      </c>
      <c r="Q21" s="84" t="str">
        <f t="shared" si="8"/>
        <v/>
      </c>
      <c r="R21" s="84" t="str">
        <f t="shared" si="8"/>
        <v/>
      </c>
      <c r="S21" s="63">
        <f t="shared" si="5"/>
        <v>0</v>
      </c>
      <c r="T21" s="365"/>
      <c r="U21" s="399"/>
      <c r="V21" s="400"/>
      <c r="W21" s="401"/>
      <c r="X21" s="364"/>
      <c r="Y21" s="291"/>
      <c r="Z21" s="292"/>
      <c r="AA21" s="293"/>
    </row>
    <row r="22" spans="1:27" ht="9.9499999999999993" customHeight="1" x14ac:dyDescent="0.25">
      <c r="A22" s="364"/>
      <c r="B22" s="364"/>
      <c r="C22" s="509"/>
      <c r="D22" s="510"/>
      <c r="E22" s="503"/>
      <c r="F22" s="504"/>
      <c r="G22" s="504"/>
      <c r="H22" s="34" t="str">
        <f t="shared" si="9"/>
        <v/>
      </c>
      <c r="I22" s="21" t="str">
        <f t="shared" si="10"/>
        <v/>
      </c>
      <c r="J22" s="284"/>
      <c r="K22" s="285"/>
      <c r="L22" s="175" t="str">
        <f t="shared" si="2"/>
        <v xml:space="preserve"> </v>
      </c>
      <c r="M22" s="176" t="str">
        <f t="shared" si="3"/>
        <v xml:space="preserve"> </v>
      </c>
      <c r="N22" s="177" t="str">
        <f t="shared" si="4"/>
        <v xml:space="preserve"> </v>
      </c>
      <c r="O22" s="339" t="str">
        <f t="shared" si="6"/>
        <v>No Thrower</v>
      </c>
      <c r="P22" s="153">
        <f t="shared" si="7"/>
        <v>0</v>
      </c>
      <c r="Q22" s="84" t="str">
        <f t="shared" si="8"/>
        <v/>
      </c>
      <c r="R22" s="84" t="str">
        <f t="shared" si="8"/>
        <v/>
      </c>
      <c r="S22" s="63">
        <f t="shared" si="5"/>
        <v>0</v>
      </c>
      <c r="T22" s="365"/>
      <c r="U22" s="405"/>
      <c r="V22" s="406"/>
      <c r="W22" s="407"/>
      <c r="X22" s="364"/>
      <c r="Y22" s="291"/>
      <c r="Z22" s="292"/>
      <c r="AA22" s="293"/>
    </row>
    <row r="23" spans="1:27" ht="9.9499999999999993" customHeight="1" x14ac:dyDescent="0.25">
      <c r="A23" s="364"/>
      <c r="B23" s="364"/>
      <c r="C23" s="509"/>
      <c r="D23" s="510"/>
      <c r="E23" s="503"/>
      <c r="F23" s="504"/>
      <c r="G23" s="504"/>
      <c r="H23" s="33" t="str">
        <f t="shared" si="9"/>
        <v/>
      </c>
      <c r="I23" s="20" t="str">
        <f t="shared" si="10"/>
        <v/>
      </c>
      <c r="J23" s="284"/>
      <c r="K23" s="285"/>
      <c r="L23" s="175" t="str">
        <f t="shared" si="2"/>
        <v xml:space="preserve"> </v>
      </c>
      <c r="M23" s="176" t="str">
        <f t="shared" si="3"/>
        <v xml:space="preserve"> </v>
      </c>
      <c r="N23" s="177" t="str">
        <f t="shared" si="4"/>
        <v xml:space="preserve"> </v>
      </c>
      <c r="O23" s="339" t="str">
        <f t="shared" si="6"/>
        <v>No Thrower</v>
      </c>
      <c r="P23" s="153">
        <f t="shared" si="7"/>
        <v>0</v>
      </c>
      <c r="Q23" s="84" t="str">
        <f t="shared" si="8"/>
        <v/>
      </c>
      <c r="R23" s="84" t="str">
        <f t="shared" si="8"/>
        <v/>
      </c>
      <c r="S23" s="63">
        <f t="shared" si="5"/>
        <v>0</v>
      </c>
      <c r="T23" s="365"/>
      <c r="U23" s="408"/>
      <c r="V23" s="409"/>
      <c r="W23" s="410"/>
      <c r="X23" s="364"/>
      <c r="Y23" s="291"/>
      <c r="Z23" s="292"/>
      <c r="AA23" s="293"/>
    </row>
    <row r="24" spans="1:27" ht="9.9499999999999993" customHeight="1" x14ac:dyDescent="0.25">
      <c r="A24" s="364"/>
      <c r="B24" s="364"/>
      <c r="C24" s="509"/>
      <c r="D24" s="510"/>
      <c r="E24" s="503"/>
      <c r="F24" s="504"/>
      <c r="G24" s="504"/>
      <c r="H24" s="33" t="str">
        <f t="shared" si="9"/>
        <v/>
      </c>
      <c r="I24" s="20" t="str">
        <f t="shared" si="10"/>
        <v/>
      </c>
      <c r="J24" s="284"/>
      <c r="K24" s="285"/>
      <c r="L24" s="175" t="str">
        <f t="shared" si="2"/>
        <v xml:space="preserve"> </v>
      </c>
      <c r="M24" s="176" t="str">
        <f t="shared" si="3"/>
        <v xml:space="preserve"> </v>
      </c>
      <c r="N24" s="177" t="str">
        <f t="shared" si="4"/>
        <v xml:space="preserve"> </v>
      </c>
      <c r="O24" s="339" t="str">
        <f t="shared" si="6"/>
        <v>No Thrower</v>
      </c>
      <c r="P24" s="153">
        <f t="shared" si="7"/>
        <v>0</v>
      </c>
      <c r="Q24" s="84" t="str">
        <f t="shared" si="8"/>
        <v/>
      </c>
      <c r="R24" s="84" t="str">
        <f t="shared" si="8"/>
        <v/>
      </c>
      <c r="S24" s="63">
        <f t="shared" si="5"/>
        <v>0</v>
      </c>
      <c r="T24" s="365"/>
      <c r="U24" s="411"/>
      <c r="V24" s="412"/>
      <c r="W24" s="413"/>
      <c r="X24" s="364"/>
      <c r="Y24" s="291"/>
      <c r="Z24" s="292"/>
      <c r="AA24" s="293"/>
    </row>
    <row r="25" spans="1:27" ht="9.9499999999999993" customHeight="1" x14ac:dyDescent="0.25">
      <c r="A25" s="364"/>
      <c r="B25" s="364"/>
      <c r="C25" s="509"/>
      <c r="D25" s="510"/>
      <c r="E25" s="503"/>
      <c r="F25" s="504"/>
      <c r="G25" s="504"/>
      <c r="H25" s="7" t="str">
        <f t="shared" si="9"/>
        <v/>
      </c>
      <c r="I25" s="10" t="str">
        <f t="shared" si="10"/>
        <v/>
      </c>
      <c r="J25" s="286"/>
      <c r="K25" s="285"/>
      <c r="L25" s="175" t="str">
        <f t="shared" si="2"/>
        <v xml:space="preserve"> </v>
      </c>
      <c r="M25" s="176" t="str">
        <f t="shared" si="3"/>
        <v xml:space="preserve"> </v>
      </c>
      <c r="N25" s="177" t="str">
        <f t="shared" si="4"/>
        <v xml:space="preserve"> </v>
      </c>
      <c r="O25" s="339" t="str">
        <f t="shared" si="6"/>
        <v>No Thrower</v>
      </c>
      <c r="P25" s="153">
        <f t="shared" si="7"/>
        <v>0</v>
      </c>
      <c r="Q25" s="84" t="str">
        <f t="shared" si="8"/>
        <v/>
      </c>
      <c r="R25" s="84" t="str">
        <f t="shared" si="8"/>
        <v/>
      </c>
      <c r="S25" s="63">
        <f t="shared" si="5"/>
        <v>0</v>
      </c>
      <c r="T25" s="365"/>
      <c r="U25" s="482"/>
      <c r="V25" s="483"/>
      <c r="W25" s="484"/>
      <c r="X25" s="364"/>
      <c r="Y25" s="291"/>
      <c r="Z25" s="292"/>
      <c r="AA25" s="293"/>
    </row>
    <row r="26" spans="1:27" ht="9.9499999999999993" customHeight="1" x14ac:dyDescent="0.25">
      <c r="A26" s="364"/>
      <c r="B26" s="364"/>
      <c r="C26" s="509"/>
      <c r="D26" s="510"/>
      <c r="E26" s="503"/>
      <c r="F26" s="504"/>
      <c r="G26" s="504"/>
      <c r="H26" s="7" t="str">
        <f t="shared" si="9"/>
        <v/>
      </c>
      <c r="I26" s="10" t="str">
        <f t="shared" si="10"/>
        <v/>
      </c>
      <c r="J26" s="286"/>
      <c r="K26" s="285"/>
      <c r="L26" s="175" t="str">
        <f t="shared" si="2"/>
        <v xml:space="preserve"> </v>
      </c>
      <c r="M26" s="176" t="str">
        <f t="shared" si="3"/>
        <v xml:space="preserve"> </v>
      </c>
      <c r="N26" s="177" t="str">
        <f t="shared" si="4"/>
        <v xml:space="preserve"> </v>
      </c>
      <c r="O26" s="339" t="str">
        <f t="shared" si="6"/>
        <v>No Thrower</v>
      </c>
      <c r="P26" s="153">
        <f t="shared" si="7"/>
        <v>0</v>
      </c>
      <c r="Q26" s="84" t="str">
        <f t="shared" si="8"/>
        <v/>
      </c>
      <c r="R26" s="84" t="str">
        <f t="shared" si="8"/>
        <v/>
      </c>
      <c r="S26" s="63">
        <f t="shared" si="5"/>
        <v>0</v>
      </c>
      <c r="T26" s="365"/>
      <c r="U26" s="482"/>
      <c r="V26" s="483"/>
      <c r="W26" s="484"/>
      <c r="X26" s="364"/>
      <c r="Y26" s="291"/>
      <c r="Z26" s="292"/>
      <c r="AA26" s="293"/>
    </row>
    <row r="27" spans="1:27" ht="9.9499999999999993" customHeight="1" x14ac:dyDescent="0.25">
      <c r="A27" s="364"/>
      <c r="B27" s="364"/>
      <c r="C27" s="509"/>
      <c r="D27" s="510"/>
      <c r="E27" s="503"/>
      <c r="F27" s="504"/>
      <c r="G27" s="504"/>
      <c r="H27" s="33" t="str">
        <f t="shared" si="9"/>
        <v/>
      </c>
      <c r="I27" s="20" t="str">
        <f t="shared" si="10"/>
        <v/>
      </c>
      <c r="J27" s="284"/>
      <c r="K27" s="285"/>
      <c r="L27" s="175" t="str">
        <f t="shared" si="2"/>
        <v xml:space="preserve"> </v>
      </c>
      <c r="M27" s="176" t="str">
        <f t="shared" si="3"/>
        <v xml:space="preserve"> </v>
      </c>
      <c r="N27" s="177" t="str">
        <f t="shared" si="4"/>
        <v xml:space="preserve"> </v>
      </c>
      <c r="O27" s="339" t="str">
        <f t="shared" si="6"/>
        <v>No Thrower</v>
      </c>
      <c r="P27" s="153">
        <f t="shared" si="7"/>
        <v>0</v>
      </c>
      <c r="Q27" s="84" t="str">
        <f t="shared" si="8"/>
        <v/>
      </c>
      <c r="R27" s="84" t="str">
        <f t="shared" si="8"/>
        <v/>
      </c>
      <c r="S27" s="63">
        <f t="shared" si="5"/>
        <v>0</v>
      </c>
      <c r="T27" s="365"/>
      <c r="U27" s="482"/>
      <c r="V27" s="483"/>
      <c r="W27" s="484"/>
      <c r="X27" s="364"/>
      <c r="Y27" s="291"/>
      <c r="Z27" s="292"/>
      <c r="AA27" s="293"/>
    </row>
    <row r="28" spans="1:27" ht="9.9499999999999993" customHeight="1" x14ac:dyDescent="0.25">
      <c r="A28" s="364"/>
      <c r="B28" s="364"/>
      <c r="C28" s="509"/>
      <c r="D28" s="510"/>
      <c r="E28" s="503"/>
      <c r="F28" s="504"/>
      <c r="G28" s="504"/>
      <c r="H28" s="33" t="str">
        <f t="shared" si="9"/>
        <v/>
      </c>
      <c r="I28" s="20" t="str">
        <f t="shared" si="10"/>
        <v/>
      </c>
      <c r="J28" s="284"/>
      <c r="K28" s="285"/>
      <c r="L28" s="175" t="str">
        <f t="shared" si="2"/>
        <v xml:space="preserve"> </v>
      </c>
      <c r="M28" s="176" t="str">
        <f t="shared" si="3"/>
        <v xml:space="preserve"> </v>
      </c>
      <c r="N28" s="177" t="str">
        <f t="shared" si="4"/>
        <v xml:space="preserve"> </v>
      </c>
      <c r="O28" s="339" t="str">
        <f t="shared" si="6"/>
        <v>No Thrower</v>
      </c>
      <c r="P28" s="153">
        <f t="shared" si="7"/>
        <v>0</v>
      </c>
      <c r="Q28" s="84" t="str">
        <f t="shared" si="8"/>
        <v/>
      </c>
      <c r="R28" s="84" t="str">
        <f t="shared" si="8"/>
        <v/>
      </c>
      <c r="S28" s="63">
        <f t="shared" si="5"/>
        <v>0</v>
      </c>
      <c r="T28" s="365"/>
      <c r="U28" s="482"/>
      <c r="V28" s="483"/>
      <c r="W28" s="484"/>
      <c r="X28" s="364"/>
      <c r="Y28" s="291"/>
      <c r="Z28" s="292"/>
      <c r="AA28" s="293"/>
    </row>
    <row r="29" spans="1:27" ht="9.9499999999999993" customHeight="1" x14ac:dyDescent="0.25">
      <c r="A29" s="364"/>
      <c r="B29" s="364"/>
      <c r="C29" s="509"/>
      <c r="D29" s="510"/>
      <c r="E29" s="503"/>
      <c r="F29" s="504"/>
      <c r="G29" s="504"/>
      <c r="H29" s="34" t="str">
        <f t="shared" si="9"/>
        <v/>
      </c>
      <c r="I29" s="21" t="str">
        <f t="shared" si="10"/>
        <v/>
      </c>
      <c r="J29" s="284"/>
      <c r="K29" s="285"/>
      <c r="L29" s="175" t="str">
        <f t="shared" si="2"/>
        <v xml:space="preserve"> </v>
      </c>
      <c r="M29" s="176" t="str">
        <f t="shared" si="3"/>
        <v xml:space="preserve"> </v>
      </c>
      <c r="N29" s="177" t="str">
        <f t="shared" si="4"/>
        <v xml:space="preserve"> </v>
      </c>
      <c r="O29" s="339" t="str">
        <f t="shared" si="6"/>
        <v>No Thrower</v>
      </c>
      <c r="P29" s="153">
        <f t="shared" si="7"/>
        <v>0</v>
      </c>
      <c r="Q29" s="84" t="str">
        <f t="shared" si="8"/>
        <v/>
      </c>
      <c r="R29" s="84" t="str">
        <f t="shared" si="8"/>
        <v/>
      </c>
      <c r="S29" s="63">
        <f t="shared" si="5"/>
        <v>0</v>
      </c>
      <c r="T29" s="365"/>
      <c r="U29" s="482"/>
      <c r="V29" s="483"/>
      <c r="W29" s="484"/>
      <c r="X29" s="364"/>
      <c r="Y29" s="291"/>
      <c r="Z29" s="292"/>
      <c r="AA29" s="293"/>
    </row>
    <row r="30" spans="1:27" ht="9.9499999999999993" customHeight="1" thickBot="1" x14ac:dyDescent="0.3">
      <c r="A30" s="364"/>
      <c r="B30" s="364"/>
      <c r="C30" s="509"/>
      <c r="D30" s="510"/>
      <c r="E30" s="503"/>
      <c r="F30" s="504"/>
      <c r="G30" s="504"/>
      <c r="H30" s="33" t="str">
        <f t="shared" si="9"/>
        <v/>
      </c>
      <c r="I30" s="20" t="str">
        <f t="shared" si="10"/>
        <v/>
      </c>
      <c r="J30" s="284"/>
      <c r="K30" s="285"/>
      <c r="L30" s="175" t="str">
        <f t="shared" si="2"/>
        <v xml:space="preserve"> </v>
      </c>
      <c r="M30" s="176" t="str">
        <f t="shared" si="3"/>
        <v xml:space="preserve"> </v>
      </c>
      <c r="N30" s="177" t="str">
        <f t="shared" si="4"/>
        <v xml:space="preserve"> </v>
      </c>
      <c r="O30" s="339" t="str">
        <f t="shared" si="6"/>
        <v>No Thrower</v>
      </c>
      <c r="P30" s="153">
        <f t="shared" si="7"/>
        <v>0</v>
      </c>
      <c r="Q30" s="84" t="str">
        <f t="shared" si="8"/>
        <v/>
      </c>
      <c r="R30" s="84" t="str">
        <f t="shared" si="8"/>
        <v/>
      </c>
      <c r="S30" s="63">
        <f t="shared" si="5"/>
        <v>0</v>
      </c>
      <c r="T30" s="365"/>
      <c r="U30" s="485"/>
      <c r="V30" s="486"/>
      <c r="W30" s="487"/>
      <c r="X30" s="364"/>
      <c r="Y30" s="291"/>
      <c r="Z30" s="292"/>
      <c r="AA30" s="293"/>
    </row>
    <row r="31" spans="1:27" ht="9.9499999999999993" customHeight="1" x14ac:dyDescent="0.25">
      <c r="A31" s="364"/>
      <c r="B31" s="364"/>
      <c r="C31" s="509"/>
      <c r="D31" s="510"/>
      <c r="E31" s="503"/>
      <c r="F31" s="504"/>
      <c r="G31" s="504"/>
      <c r="H31" s="33" t="str">
        <f t="shared" si="9"/>
        <v/>
      </c>
      <c r="I31" s="20" t="str">
        <f t="shared" si="10"/>
        <v/>
      </c>
      <c r="J31" s="284"/>
      <c r="K31" s="285"/>
      <c r="L31" s="175" t="str">
        <f t="shared" si="2"/>
        <v xml:space="preserve"> </v>
      </c>
      <c r="M31" s="176" t="str">
        <f t="shared" si="3"/>
        <v xml:space="preserve"> </v>
      </c>
      <c r="N31" s="177" t="str">
        <f t="shared" si="4"/>
        <v xml:space="preserve"> </v>
      </c>
      <c r="O31" s="339" t="str">
        <f t="shared" si="6"/>
        <v>No Thrower</v>
      </c>
      <c r="P31" s="153">
        <f t="shared" si="7"/>
        <v>0</v>
      </c>
      <c r="Q31" s="84" t="str">
        <f t="shared" si="8"/>
        <v/>
      </c>
      <c r="R31" s="84" t="str">
        <f t="shared" si="8"/>
        <v/>
      </c>
      <c r="S31" s="63">
        <f t="shared" si="5"/>
        <v>0</v>
      </c>
      <c r="T31" s="365"/>
      <c r="U31" s="495"/>
      <c r="V31" s="495"/>
      <c r="W31" s="495"/>
      <c r="X31" s="364"/>
      <c r="Y31" s="291"/>
      <c r="Z31" s="292"/>
      <c r="AA31" s="293"/>
    </row>
    <row r="32" spans="1:27" ht="9.9499999999999993" customHeight="1" x14ac:dyDescent="0.25">
      <c r="A32" s="364"/>
      <c r="B32" s="364"/>
      <c r="C32" s="509"/>
      <c r="D32" s="510"/>
      <c r="E32" s="503"/>
      <c r="F32" s="504"/>
      <c r="G32" s="504"/>
      <c r="H32" s="33" t="str">
        <f t="shared" si="9"/>
        <v/>
      </c>
      <c r="I32" s="20" t="str">
        <f t="shared" si="10"/>
        <v/>
      </c>
      <c r="J32" s="284"/>
      <c r="K32" s="285"/>
      <c r="L32" s="175" t="str">
        <f t="shared" si="2"/>
        <v xml:space="preserve"> </v>
      </c>
      <c r="M32" s="176" t="str">
        <f t="shared" si="3"/>
        <v xml:space="preserve"> </v>
      </c>
      <c r="N32" s="177" t="str">
        <f t="shared" si="4"/>
        <v xml:space="preserve"> </v>
      </c>
      <c r="O32" s="339" t="str">
        <f t="shared" si="6"/>
        <v>No Thrower</v>
      </c>
      <c r="P32" s="153">
        <f t="shared" si="7"/>
        <v>0</v>
      </c>
      <c r="Q32" s="84" t="str">
        <f t="shared" si="8"/>
        <v/>
      </c>
      <c r="R32" s="84" t="str">
        <f t="shared" si="8"/>
        <v/>
      </c>
      <c r="S32" s="63">
        <f t="shared" si="5"/>
        <v>0</v>
      </c>
      <c r="T32" s="365"/>
      <c r="U32" s="497"/>
      <c r="V32" s="497"/>
      <c r="W32" s="497"/>
      <c r="X32" s="364"/>
      <c r="Y32" s="291"/>
      <c r="Z32" s="292"/>
      <c r="AA32" s="293"/>
    </row>
    <row r="33" spans="1:28" ht="9.9499999999999993" customHeight="1" x14ac:dyDescent="0.25">
      <c r="A33" s="364"/>
      <c r="B33" s="364"/>
      <c r="C33" s="509"/>
      <c r="D33" s="510"/>
      <c r="E33" s="503"/>
      <c r="F33" s="504"/>
      <c r="G33" s="504"/>
      <c r="H33" s="34" t="str">
        <f t="shared" si="9"/>
        <v/>
      </c>
      <c r="I33" s="21" t="str">
        <f t="shared" si="10"/>
        <v/>
      </c>
      <c r="J33" s="284"/>
      <c r="K33" s="285"/>
      <c r="L33" s="175" t="str">
        <f t="shared" si="2"/>
        <v xml:space="preserve"> </v>
      </c>
      <c r="M33" s="176" t="str">
        <f t="shared" si="3"/>
        <v xml:space="preserve"> </v>
      </c>
      <c r="N33" s="177" t="str">
        <f t="shared" si="4"/>
        <v xml:space="preserve"> </v>
      </c>
      <c r="O33" s="339" t="str">
        <f t="shared" si="6"/>
        <v>No Thrower</v>
      </c>
      <c r="P33" s="153">
        <f t="shared" si="7"/>
        <v>0</v>
      </c>
      <c r="Q33" s="84" t="str">
        <f t="shared" si="8"/>
        <v/>
      </c>
      <c r="R33" s="84" t="str">
        <f t="shared" si="8"/>
        <v/>
      </c>
      <c r="S33" s="63">
        <f t="shared" si="5"/>
        <v>0</v>
      </c>
      <c r="T33" s="365"/>
      <c r="U33" s="497"/>
      <c r="V33" s="497"/>
      <c r="W33" s="497"/>
      <c r="X33" s="364"/>
      <c r="Y33" s="291"/>
      <c r="Z33" s="292"/>
      <c r="AA33" s="293"/>
    </row>
    <row r="34" spans="1:28" ht="9.9499999999999993" customHeight="1" thickBot="1" x14ac:dyDescent="0.3">
      <c r="A34" s="364"/>
      <c r="B34" s="364"/>
      <c r="C34" s="509"/>
      <c r="D34" s="510"/>
      <c r="E34" s="505"/>
      <c r="F34" s="506"/>
      <c r="G34" s="506"/>
      <c r="H34" s="9" t="str">
        <f t="shared" si="9"/>
        <v/>
      </c>
      <c r="I34" s="11" t="str">
        <f t="shared" si="10"/>
        <v/>
      </c>
      <c r="J34" s="300"/>
      <c r="K34" s="289"/>
      <c r="L34" s="178" t="str">
        <f t="shared" si="2"/>
        <v xml:space="preserve"> </v>
      </c>
      <c r="M34" s="179" t="str">
        <f t="shared" si="3"/>
        <v xml:space="preserve"> </v>
      </c>
      <c r="N34" s="180" t="str">
        <f t="shared" si="4"/>
        <v xml:space="preserve"> </v>
      </c>
      <c r="O34" s="340" t="str">
        <f t="shared" si="6"/>
        <v>No Thrower</v>
      </c>
      <c r="P34" s="154">
        <f t="shared" si="7"/>
        <v>0</v>
      </c>
      <c r="Q34" s="86" t="str">
        <f t="shared" si="8"/>
        <v/>
      </c>
      <c r="R34" s="86" t="str">
        <f t="shared" si="8"/>
        <v/>
      </c>
      <c r="S34" s="68">
        <f t="shared" si="5"/>
        <v>0</v>
      </c>
      <c r="T34" s="365"/>
      <c r="U34" s="497"/>
      <c r="V34" s="497"/>
      <c r="W34" s="497"/>
      <c r="X34" s="364"/>
      <c r="Y34" s="294"/>
      <c r="Z34" s="295"/>
      <c r="AA34" s="296"/>
    </row>
    <row r="35" spans="1:28" ht="9.9499999999999993" customHeight="1" x14ac:dyDescent="0.25">
      <c r="A35" s="364"/>
      <c r="B35" s="364"/>
      <c r="C35" s="509"/>
      <c r="D35" s="510"/>
      <c r="E35" s="476" t="s">
        <v>7</v>
      </c>
      <c r="F35" s="477"/>
      <c r="G35" s="157">
        <v>1</v>
      </c>
      <c r="H35" s="94" t="str">
        <f>IFERROR(VLOOKUP($G35,$O$3:$S$34,3,0),"")</f>
        <v/>
      </c>
      <c r="I35" s="223" t="str">
        <f>IFERROR(VLOOKUP($G35,$O$3:$S$34,4,0),"")</f>
        <v/>
      </c>
      <c r="J35" s="95" t="str">
        <f>IFERROR(VLOOKUP($G35,$O$3:$S$34,4,0),"")</f>
        <v/>
      </c>
      <c r="K35" s="107">
        <f t="shared" ref="K35:K46" si="11">IFERROR(VLOOKUP($G35,$O$3:$S$34,2,0),0)</f>
        <v>0</v>
      </c>
      <c r="L35" s="187" t="str">
        <f t="shared" si="2"/>
        <v xml:space="preserve"> </v>
      </c>
      <c r="M35" s="191" t="str">
        <f t="shared" si="3"/>
        <v xml:space="preserve"> </v>
      </c>
      <c r="N35" s="194" t="str">
        <f t="shared" si="4"/>
        <v xml:space="preserve"> </v>
      </c>
      <c r="O35" s="470" t="s">
        <v>36</v>
      </c>
      <c r="P35" s="155"/>
      <c r="Q35" s="29"/>
      <c r="R35" s="29"/>
      <c r="S35" s="29"/>
      <c r="T35" s="365"/>
      <c r="U35" s="497"/>
      <c r="V35" s="497"/>
      <c r="W35" s="497"/>
      <c r="X35" s="364"/>
      <c r="Y35" s="494"/>
      <c r="Z35" s="494"/>
      <c r="AA35" s="494"/>
    </row>
    <row r="36" spans="1:28" ht="9.9499999999999993" customHeight="1" x14ac:dyDescent="0.25">
      <c r="A36" s="364"/>
      <c r="B36" s="364"/>
      <c r="C36" s="509"/>
      <c r="D36" s="510"/>
      <c r="E36" s="478"/>
      <c r="F36" s="479"/>
      <c r="G36" s="158">
        <v>2</v>
      </c>
      <c r="H36" s="162" t="str">
        <f t="shared" ref="H36:H46" si="12">IFERROR(VLOOKUP($G36,$O$3:$S$34,3,0),"")</f>
        <v/>
      </c>
      <c r="I36" s="226" t="str">
        <f t="shared" ref="I36:I46" si="13">IFERROR(VLOOKUP($G36,$O$3:$S$34,4,0),"")</f>
        <v/>
      </c>
      <c r="J36" s="101" t="str">
        <f t="shared" ref="J36:J46" si="14">IFERROR(VLOOKUP($G36,$O$3:$S$34,4,0),"")</f>
        <v/>
      </c>
      <c r="K36" s="160">
        <f t="shared" si="11"/>
        <v>0</v>
      </c>
      <c r="L36" s="188" t="str">
        <f t="shared" si="2"/>
        <v xml:space="preserve"> </v>
      </c>
      <c r="M36" s="192" t="str">
        <f t="shared" si="3"/>
        <v xml:space="preserve"> </v>
      </c>
      <c r="N36" s="195" t="str">
        <f t="shared" si="4"/>
        <v xml:space="preserve"> </v>
      </c>
      <c r="O36" s="471"/>
      <c r="P36" s="155"/>
      <c r="Q36" s="29"/>
      <c r="R36" s="29"/>
      <c r="S36" s="29"/>
      <c r="T36" s="365"/>
      <c r="U36" s="497"/>
      <c r="V36" s="497"/>
      <c r="W36" s="497"/>
      <c r="X36" s="364"/>
      <c r="Y36" s="365"/>
      <c r="Z36" s="365"/>
      <c r="AA36" s="365"/>
    </row>
    <row r="37" spans="1:28" ht="9.9499999999999993" customHeight="1" thickBot="1" x14ac:dyDescent="0.3">
      <c r="A37" s="364"/>
      <c r="B37" s="364"/>
      <c r="C37" s="509"/>
      <c r="D37" s="510"/>
      <c r="E37" s="478"/>
      <c r="F37" s="479"/>
      <c r="G37" s="159">
        <v>3</v>
      </c>
      <c r="H37" s="103" t="str">
        <f t="shared" si="12"/>
        <v/>
      </c>
      <c r="I37" s="227" t="str">
        <f t="shared" si="13"/>
        <v/>
      </c>
      <c r="J37" s="102" t="str">
        <f t="shared" si="14"/>
        <v/>
      </c>
      <c r="K37" s="161">
        <f t="shared" si="11"/>
        <v>0</v>
      </c>
      <c r="L37" s="189" t="str">
        <f t="shared" si="2"/>
        <v xml:space="preserve"> </v>
      </c>
      <c r="M37" s="193" t="str">
        <f t="shared" si="3"/>
        <v xml:space="preserve"> </v>
      </c>
      <c r="N37" s="196" t="str">
        <f t="shared" si="4"/>
        <v xml:space="preserve"> </v>
      </c>
      <c r="O37" s="472"/>
      <c r="P37" s="155"/>
      <c r="Q37" s="29"/>
      <c r="R37" s="29"/>
      <c r="S37" s="29"/>
      <c r="T37" s="365"/>
      <c r="U37" s="497"/>
      <c r="V37" s="497"/>
      <c r="W37" s="497"/>
      <c r="X37" s="364"/>
      <c r="Y37" s="365"/>
      <c r="Z37" s="365"/>
      <c r="AA37" s="365"/>
    </row>
    <row r="38" spans="1:28" ht="9.9499999999999993" customHeight="1" x14ac:dyDescent="0.25">
      <c r="A38" s="364"/>
      <c r="B38" s="364"/>
      <c r="C38" s="509"/>
      <c r="D38" s="510"/>
      <c r="E38" s="478"/>
      <c r="F38" s="479"/>
      <c r="G38" s="74">
        <v>4</v>
      </c>
      <c r="H38" s="163" t="str">
        <f t="shared" si="12"/>
        <v/>
      </c>
      <c r="I38" s="62" t="str">
        <f t="shared" si="13"/>
        <v/>
      </c>
      <c r="J38" s="59" t="str">
        <f t="shared" si="14"/>
        <v/>
      </c>
      <c r="K38" s="4">
        <f t="shared" si="11"/>
        <v>0</v>
      </c>
      <c r="L38" s="175" t="str">
        <f t="shared" si="2"/>
        <v xml:space="preserve"> </v>
      </c>
      <c r="M38" s="176" t="str">
        <f t="shared" si="3"/>
        <v xml:space="preserve"> </v>
      </c>
      <c r="N38" s="177" t="str">
        <f t="shared" si="4"/>
        <v xml:space="preserve"> </v>
      </c>
      <c r="O38" s="498" t="str">
        <f>Entries!A1</f>
        <v>U19 Girls</v>
      </c>
      <c r="P38" s="155"/>
      <c r="Q38" s="29"/>
      <c r="R38" s="29"/>
      <c r="S38" s="29"/>
      <c r="T38" s="365"/>
      <c r="U38" s="497"/>
      <c r="V38" s="497"/>
      <c r="W38" s="497"/>
      <c r="X38" s="364"/>
      <c r="Y38" s="365"/>
      <c r="Z38" s="365"/>
      <c r="AA38" s="365"/>
    </row>
    <row r="39" spans="1:28" ht="9.9499999999999993" customHeight="1" x14ac:dyDescent="0.25">
      <c r="A39" s="364"/>
      <c r="B39" s="364"/>
      <c r="C39" s="509"/>
      <c r="D39" s="510"/>
      <c r="E39" s="478"/>
      <c r="F39" s="479"/>
      <c r="G39" s="74">
        <v>5</v>
      </c>
      <c r="H39" s="163" t="str">
        <f t="shared" si="12"/>
        <v/>
      </c>
      <c r="I39" s="62" t="str">
        <f t="shared" si="13"/>
        <v/>
      </c>
      <c r="J39" s="59" t="str">
        <f t="shared" si="14"/>
        <v/>
      </c>
      <c r="K39" s="4">
        <f t="shared" si="11"/>
        <v>0</v>
      </c>
      <c r="L39" s="175" t="str">
        <f t="shared" si="2"/>
        <v xml:space="preserve"> </v>
      </c>
      <c r="M39" s="176" t="str">
        <f t="shared" si="3"/>
        <v xml:space="preserve"> </v>
      </c>
      <c r="N39" s="177" t="str">
        <f t="shared" si="4"/>
        <v xml:space="preserve"> </v>
      </c>
      <c r="O39" s="499"/>
      <c r="P39" s="155"/>
      <c r="Q39" s="29"/>
      <c r="R39" s="29"/>
      <c r="S39" s="29"/>
      <c r="T39" s="365"/>
      <c r="U39" s="497"/>
      <c r="V39" s="497"/>
      <c r="W39" s="497"/>
      <c r="X39" s="364"/>
      <c r="Y39" s="365"/>
      <c r="Z39" s="365"/>
      <c r="AA39" s="365"/>
    </row>
    <row r="40" spans="1:28" ht="9.9499999999999993" customHeight="1" x14ac:dyDescent="0.25">
      <c r="A40" s="364"/>
      <c r="B40" s="364"/>
      <c r="C40" s="509"/>
      <c r="D40" s="510"/>
      <c r="E40" s="478"/>
      <c r="F40" s="479"/>
      <c r="G40" s="74">
        <v>6</v>
      </c>
      <c r="H40" s="163" t="str">
        <f t="shared" si="12"/>
        <v/>
      </c>
      <c r="I40" s="62" t="str">
        <f t="shared" si="13"/>
        <v/>
      </c>
      <c r="J40" s="59" t="str">
        <f t="shared" si="14"/>
        <v/>
      </c>
      <c r="K40" s="4">
        <f t="shared" si="11"/>
        <v>0</v>
      </c>
      <c r="L40" s="175" t="str">
        <f t="shared" si="2"/>
        <v xml:space="preserve"> </v>
      </c>
      <c r="M40" s="176" t="str">
        <f t="shared" si="3"/>
        <v xml:space="preserve"> </v>
      </c>
      <c r="N40" s="177" t="str">
        <f t="shared" si="4"/>
        <v xml:space="preserve"> </v>
      </c>
      <c r="O40" s="499"/>
      <c r="P40" s="155"/>
      <c r="Q40" s="29"/>
      <c r="R40" s="29"/>
      <c r="S40" s="29"/>
      <c r="T40" s="365"/>
      <c r="U40" s="497"/>
      <c r="V40" s="497"/>
      <c r="W40" s="497"/>
      <c r="X40" s="364"/>
      <c r="Y40" s="365"/>
      <c r="Z40" s="365"/>
      <c r="AA40" s="365"/>
    </row>
    <row r="41" spans="1:28" ht="9.9499999999999993" customHeight="1" x14ac:dyDescent="0.25">
      <c r="A41" s="364"/>
      <c r="B41" s="364"/>
      <c r="C41" s="509"/>
      <c r="D41" s="510"/>
      <c r="E41" s="478"/>
      <c r="F41" s="479"/>
      <c r="G41" s="74">
        <v>7</v>
      </c>
      <c r="H41" s="163" t="str">
        <f t="shared" si="12"/>
        <v/>
      </c>
      <c r="I41" s="62" t="str">
        <f t="shared" si="13"/>
        <v/>
      </c>
      <c r="J41" s="59" t="str">
        <f t="shared" si="14"/>
        <v/>
      </c>
      <c r="K41" s="4">
        <f t="shared" si="11"/>
        <v>0</v>
      </c>
      <c r="L41" s="175" t="str">
        <f t="shared" si="2"/>
        <v xml:space="preserve"> </v>
      </c>
      <c r="M41" s="176" t="str">
        <f t="shared" si="3"/>
        <v xml:space="preserve"> </v>
      </c>
      <c r="N41" s="177" t="str">
        <f t="shared" si="4"/>
        <v xml:space="preserve"> </v>
      </c>
      <c r="O41" s="499"/>
      <c r="P41" s="155"/>
      <c r="Q41" s="29"/>
      <c r="R41" s="29"/>
      <c r="S41" s="29"/>
      <c r="T41" s="365"/>
      <c r="U41" s="497"/>
      <c r="V41" s="497"/>
      <c r="W41" s="497"/>
      <c r="X41" s="364"/>
      <c r="Y41" s="365"/>
      <c r="Z41" s="365"/>
      <c r="AA41" s="365"/>
    </row>
    <row r="42" spans="1:28" ht="9.9499999999999993" customHeight="1" thickBot="1" x14ac:dyDescent="0.3">
      <c r="A42" s="364"/>
      <c r="B42" s="364"/>
      <c r="C42" s="511"/>
      <c r="D42" s="512"/>
      <c r="E42" s="478"/>
      <c r="F42" s="479"/>
      <c r="G42" s="74">
        <v>8</v>
      </c>
      <c r="H42" s="163" t="str">
        <f t="shared" si="12"/>
        <v/>
      </c>
      <c r="I42" s="62" t="str">
        <f t="shared" si="13"/>
        <v/>
      </c>
      <c r="J42" s="59" t="str">
        <f t="shared" si="14"/>
        <v/>
      </c>
      <c r="K42" s="4">
        <f t="shared" si="11"/>
        <v>0</v>
      </c>
      <c r="L42" s="175" t="str">
        <f t="shared" si="2"/>
        <v xml:space="preserve"> </v>
      </c>
      <c r="M42" s="176" t="str">
        <f t="shared" si="3"/>
        <v xml:space="preserve"> </v>
      </c>
      <c r="N42" s="177" t="str">
        <f t="shared" si="4"/>
        <v xml:space="preserve"> </v>
      </c>
      <c r="O42" s="499"/>
      <c r="P42" s="155"/>
      <c r="Q42" s="29"/>
      <c r="R42" s="29"/>
      <c r="S42" s="29"/>
      <c r="T42" s="365"/>
      <c r="U42" s="497"/>
      <c r="V42" s="497"/>
      <c r="W42" s="497"/>
      <c r="X42" s="364"/>
      <c r="Y42" s="365"/>
      <c r="Z42" s="365"/>
      <c r="AA42" s="365"/>
    </row>
    <row r="43" spans="1:28" ht="9.9499999999999993" customHeight="1" thickBot="1" x14ac:dyDescent="0.3">
      <c r="A43" s="364"/>
      <c r="B43" s="364"/>
      <c r="C43" s="441" t="s">
        <v>18</v>
      </c>
      <c r="D43" s="442"/>
      <c r="E43" s="478"/>
      <c r="F43" s="479"/>
      <c r="G43" s="74">
        <v>9</v>
      </c>
      <c r="H43" s="163" t="str">
        <f t="shared" si="12"/>
        <v/>
      </c>
      <c r="I43" s="62" t="str">
        <f t="shared" si="13"/>
        <v/>
      </c>
      <c r="J43" s="59" t="str">
        <f t="shared" si="14"/>
        <v/>
      </c>
      <c r="K43" s="4">
        <f t="shared" si="11"/>
        <v>0</v>
      </c>
      <c r="L43" s="175" t="str">
        <f t="shared" si="2"/>
        <v xml:space="preserve"> </v>
      </c>
      <c r="M43" s="176" t="str">
        <f t="shared" si="3"/>
        <v xml:space="preserve"> </v>
      </c>
      <c r="N43" s="177" t="str">
        <f t="shared" si="4"/>
        <v xml:space="preserve"> </v>
      </c>
      <c r="O43" s="499"/>
      <c r="P43" s="155"/>
      <c r="T43" s="365"/>
      <c r="U43" s="497"/>
      <c r="V43" s="497"/>
      <c r="W43" s="497"/>
      <c r="X43" s="364"/>
      <c r="Y43" s="365"/>
      <c r="Z43" s="365"/>
      <c r="AA43" s="365"/>
    </row>
    <row r="44" spans="1:28" ht="9.9499999999999993" customHeight="1" x14ac:dyDescent="0.25">
      <c r="A44" s="364"/>
      <c r="B44" s="364"/>
      <c r="C44" s="104" t="s">
        <v>15</v>
      </c>
      <c r="D44" s="297">
        <v>52.44</v>
      </c>
      <c r="E44" s="478"/>
      <c r="F44" s="479"/>
      <c r="G44" s="74">
        <v>10</v>
      </c>
      <c r="H44" s="163" t="str">
        <f t="shared" si="12"/>
        <v/>
      </c>
      <c r="I44" s="62" t="str">
        <f t="shared" si="13"/>
        <v/>
      </c>
      <c r="J44" s="59" t="str">
        <f t="shared" si="14"/>
        <v/>
      </c>
      <c r="K44" s="4">
        <f t="shared" si="11"/>
        <v>0</v>
      </c>
      <c r="L44" s="175" t="str">
        <f t="shared" si="2"/>
        <v xml:space="preserve"> </v>
      </c>
      <c r="M44" s="176" t="str">
        <f t="shared" si="3"/>
        <v xml:space="preserve"> </v>
      </c>
      <c r="N44" s="177" t="str">
        <f t="shared" si="4"/>
        <v xml:space="preserve"> </v>
      </c>
      <c r="O44" s="499"/>
      <c r="P44" s="155"/>
      <c r="T44" s="365"/>
      <c r="U44" s="497"/>
      <c r="V44" s="497"/>
      <c r="W44" s="497"/>
      <c r="X44" s="364"/>
      <c r="Y44" s="365"/>
      <c r="Z44" s="365"/>
      <c r="AA44" s="365"/>
    </row>
    <row r="45" spans="1:28" ht="9.9499999999999993" customHeight="1" x14ac:dyDescent="0.25">
      <c r="A45" s="364"/>
      <c r="B45" s="364"/>
      <c r="C45" s="105" t="s">
        <v>17</v>
      </c>
      <c r="D45" s="298">
        <v>47</v>
      </c>
      <c r="E45" s="478"/>
      <c r="F45" s="479"/>
      <c r="G45" s="74">
        <v>11</v>
      </c>
      <c r="H45" s="163" t="str">
        <f t="shared" si="12"/>
        <v/>
      </c>
      <c r="I45" s="62" t="str">
        <f t="shared" si="13"/>
        <v/>
      </c>
      <c r="J45" s="59" t="str">
        <f t="shared" si="14"/>
        <v/>
      </c>
      <c r="K45" s="4">
        <f t="shared" ref="K45" si="15">IFERROR(VLOOKUP($G45,$O$3:$S$34,2,0),0)</f>
        <v>0</v>
      </c>
      <c r="L45" s="175" t="str">
        <f t="shared" si="2"/>
        <v xml:space="preserve"> </v>
      </c>
      <c r="M45" s="176" t="str">
        <f t="shared" si="3"/>
        <v xml:space="preserve"> </v>
      </c>
      <c r="N45" s="177" t="str">
        <f t="shared" si="4"/>
        <v xml:space="preserve"> </v>
      </c>
      <c r="O45" s="499"/>
      <c r="P45" s="155"/>
      <c r="T45" s="365"/>
      <c r="U45" s="497"/>
      <c r="V45" s="497"/>
      <c r="W45" s="497"/>
      <c r="X45" s="364"/>
      <c r="Y45" s="365"/>
      <c r="Z45" s="365"/>
      <c r="AA45" s="365"/>
    </row>
    <row r="46" spans="1:28" ht="9.9499999999999993" customHeight="1" thickBot="1" x14ac:dyDescent="0.3">
      <c r="A46" s="364"/>
      <c r="B46" s="364"/>
      <c r="C46" s="106" t="s">
        <v>16</v>
      </c>
      <c r="D46" s="299">
        <v>43</v>
      </c>
      <c r="E46" s="480"/>
      <c r="F46" s="481"/>
      <c r="G46" s="75">
        <v>12</v>
      </c>
      <c r="H46" s="164" t="str">
        <f t="shared" si="12"/>
        <v/>
      </c>
      <c r="I46" s="67" t="str">
        <f t="shared" si="13"/>
        <v/>
      </c>
      <c r="J46" s="64" t="str">
        <f t="shared" si="14"/>
        <v/>
      </c>
      <c r="K46" s="5">
        <f t="shared" si="11"/>
        <v>0</v>
      </c>
      <c r="L46" s="178" t="str">
        <f t="shared" si="2"/>
        <v xml:space="preserve"> </v>
      </c>
      <c r="M46" s="179" t="str">
        <f t="shared" si="3"/>
        <v xml:space="preserve"> </v>
      </c>
      <c r="N46" s="180" t="str">
        <f t="shared" si="4"/>
        <v xml:space="preserve"> </v>
      </c>
      <c r="O46" s="500"/>
      <c r="P46" s="155"/>
      <c r="T46" s="365"/>
      <c r="U46" s="497"/>
      <c r="V46" s="497"/>
      <c r="W46" s="497"/>
      <c r="X46" s="364"/>
      <c r="Y46" s="365"/>
      <c r="Z46" s="365"/>
      <c r="AA46" s="365"/>
    </row>
    <row r="47" spans="1:28" ht="9.9499999999999993" customHeight="1" thickBot="1" x14ac:dyDescent="0.3">
      <c r="Y47" s="381" t="s">
        <v>47</v>
      </c>
      <c r="Z47" s="382" t="s">
        <v>46</v>
      </c>
      <c r="AA47" s="383"/>
      <c r="AB47" s="29"/>
    </row>
    <row r="48" spans="1:28" ht="9.9499999999999993" customHeight="1" x14ac:dyDescent="0.25">
      <c r="Y48" s="290"/>
      <c r="Z48" s="85" t="str">
        <f>IFERROR(VLOOKUP($Y48,Entries!$B$2:$E$1000,2,0),"")</f>
        <v/>
      </c>
      <c r="AA48" s="85" t="str">
        <f>IFERROR(VLOOKUP($Y48,Entries!$B$2:$E$1000,3,0),"")</f>
        <v/>
      </c>
      <c r="AB48" s="54" t="str">
        <f>IFERROR(VLOOKUP($Y48,Entries!$B$2:$E$1000,4,0),"")</f>
        <v/>
      </c>
    </row>
    <row r="49" spans="25:28" ht="9.9499999999999993" customHeight="1" thickBot="1" x14ac:dyDescent="0.3">
      <c r="Y49" s="259"/>
      <c r="Z49" s="72" t="str">
        <f>IFERROR(VLOOKUP($Y48,Entries!$H$2:$K$1000,2,0),"")</f>
        <v/>
      </c>
      <c r="AA49" s="208" t="str">
        <f>IFERROR(VLOOKUP($Y48,Entries!$H$2:$K$1000,3,0),"")</f>
        <v/>
      </c>
      <c r="AB49" s="73" t="str">
        <f>IFERROR(VLOOKUP($Y48,Entries!$H$2:$K$1000,4,0),"")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20" priority="4" operator="between">
      <formula>2.9</formula>
      <formula>3.1</formula>
    </cfRule>
    <cfRule type="cellIs" dxfId="19" priority="5" operator="between">
      <formula>1.9</formula>
      <formula>2.1</formula>
    </cfRule>
    <cfRule type="cellIs" dxfId="18" priority="6" operator="between">
      <formula>0.9</formula>
      <formula>1.1</formula>
    </cfRule>
  </conditionalFormatting>
  <conditionalFormatting sqref="G35:G46">
    <cfRule type="cellIs" dxfId="17" priority="1" operator="between">
      <formula>2.9</formula>
      <formula>3.1</formula>
    </cfRule>
    <cfRule type="cellIs" dxfId="16" priority="2" operator="between">
      <formula>1.9</formula>
      <formula>2.1</formula>
    </cfRule>
    <cfRule type="cellIs" dxfId="15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66"/>
  <sheetViews>
    <sheetView showZeros="0" topLeftCell="F1" zoomScaleNormal="100" workbookViewId="0">
      <selection activeCell="D23" sqref="D23"/>
    </sheetView>
  </sheetViews>
  <sheetFormatPr defaultColWidth="9.140625" defaultRowHeight="12" customHeight="1" x14ac:dyDescent="0.2"/>
  <cols>
    <col min="1" max="1" width="8.7109375" style="25" customWidth="1"/>
    <col min="2" max="3" width="20.7109375" style="115" customWidth="1"/>
    <col min="4" max="4" width="8.7109375" style="116" customWidth="1"/>
    <col min="5" max="5" width="2.7109375" style="25" customWidth="1"/>
    <col min="6" max="6" width="8.7109375" style="25" customWidth="1"/>
    <col min="7" max="8" width="20.7109375" style="115" customWidth="1"/>
    <col min="9" max="9" width="8.7109375" style="116" customWidth="1"/>
    <col min="10" max="10" width="2.7109375" style="25" customWidth="1"/>
    <col min="11" max="11" width="8.7109375" style="25" customWidth="1"/>
    <col min="12" max="13" width="20.7109375" style="25" customWidth="1"/>
    <col min="14" max="14" width="8.7109375" style="116" customWidth="1"/>
    <col min="15" max="16384" width="9.140625" style="22"/>
  </cols>
  <sheetData>
    <row r="1" spans="1:15" ht="69.75" customHeight="1" thickBot="1" x14ac:dyDescent="0.25">
      <c r="A1" s="356" t="s">
        <v>48</v>
      </c>
      <c r="B1" s="356"/>
      <c r="C1" s="356"/>
      <c r="D1" s="356"/>
      <c r="E1" s="83"/>
      <c r="F1" s="356" t="str">
        <f>Entries!A1</f>
        <v>U19 Girls</v>
      </c>
      <c r="G1" s="356"/>
      <c r="H1" s="356"/>
      <c r="I1" s="356"/>
      <c r="J1" s="83"/>
      <c r="K1" s="356" t="s">
        <v>22</v>
      </c>
      <c r="L1" s="356"/>
      <c r="M1" s="356"/>
      <c r="N1" s="356"/>
    </row>
    <row r="2" spans="1:15" s="109" customFormat="1" ht="21.95" customHeight="1" thickBot="1" x14ac:dyDescent="0.4">
      <c r="A2" s="357" t="str">
        <f>'100m Hurdles'!C2</f>
        <v>100m Hurdles</v>
      </c>
      <c r="B2" s="358"/>
      <c r="C2" s="359"/>
      <c r="D2" s="360"/>
      <c r="F2" s="361" t="str">
        <f>'400m Hurdles'!C2</f>
        <v>400m Hurdles</v>
      </c>
      <c r="G2" s="362"/>
      <c r="H2" s="362"/>
      <c r="I2" s="363"/>
      <c r="K2" s="361" t="str">
        <f>'100m'!C2</f>
        <v>100m</v>
      </c>
      <c r="L2" s="362"/>
      <c r="M2" s="362"/>
      <c r="N2" s="363"/>
    </row>
    <row r="3" spans="1:15" ht="12" customHeight="1" thickBot="1" x14ac:dyDescent="0.25">
      <c r="A3" s="134" t="s">
        <v>5</v>
      </c>
      <c r="B3" s="135" t="s">
        <v>1</v>
      </c>
      <c r="C3" s="214" t="s">
        <v>41</v>
      </c>
      <c r="D3" s="234" t="s">
        <v>14</v>
      </c>
      <c r="F3" s="134" t="s">
        <v>5</v>
      </c>
      <c r="G3" s="135" t="s">
        <v>1</v>
      </c>
      <c r="H3" s="214" t="s">
        <v>41</v>
      </c>
      <c r="I3" s="234" t="s">
        <v>14</v>
      </c>
      <c r="K3" s="134" t="s">
        <v>5</v>
      </c>
      <c r="L3" s="135" t="s">
        <v>1</v>
      </c>
      <c r="M3" s="214" t="s">
        <v>41</v>
      </c>
      <c r="N3" s="136" t="s">
        <v>14</v>
      </c>
      <c r="O3" s="25"/>
    </row>
    <row r="4" spans="1:15" ht="12" customHeight="1" x14ac:dyDescent="0.2">
      <c r="A4" s="130">
        <v>1</v>
      </c>
      <c r="B4" s="131" t="str">
        <f>'100m Hurdles'!$H35</f>
        <v>Scarlett Gammell</v>
      </c>
      <c r="C4" s="131" t="str">
        <f>'100m Hurdles'!$I35</f>
        <v xml:space="preserve">St Clement Danes </v>
      </c>
      <c r="D4" s="132">
        <f>'100m Hurdles'!$K35</f>
        <v>14.5</v>
      </c>
      <c r="F4" s="130">
        <v>1</v>
      </c>
      <c r="G4" s="131" t="str">
        <f>'400m Hurdles'!$H35</f>
        <v/>
      </c>
      <c r="H4" s="131" t="str">
        <f>'400m Hurdles'!$I35</f>
        <v/>
      </c>
      <c r="I4" s="132">
        <f>'400m Hurdles'!$K35</f>
        <v>0</v>
      </c>
      <c r="K4" s="130">
        <v>1</v>
      </c>
      <c r="L4" s="131" t="str">
        <f>'100m'!$H35</f>
        <v>Lily  Norwood</v>
      </c>
      <c r="M4" s="131" t="str">
        <f>'100m'!$I35</f>
        <v>Sir John Lawes</v>
      </c>
      <c r="N4" s="132">
        <f>'100m'!$K35</f>
        <v>12.51</v>
      </c>
    </row>
    <row r="5" spans="1:15" ht="12" customHeight="1" x14ac:dyDescent="0.2">
      <c r="A5" s="111">
        <v>2</v>
      </c>
      <c r="B5" s="113" t="str">
        <f>'100m Hurdles'!$H36</f>
        <v>Alina Cofie</v>
      </c>
      <c r="C5" s="113" t="str">
        <f>'100m Hurdles'!$I36</f>
        <v xml:space="preserve">Aldenham School </v>
      </c>
      <c r="D5" s="114">
        <f>'100m Hurdles'!$K36</f>
        <v>15.7</v>
      </c>
      <c r="F5" s="111">
        <v>2</v>
      </c>
      <c r="G5" s="113" t="str">
        <f>'400m Hurdles'!$H36</f>
        <v/>
      </c>
      <c r="H5" s="113" t="str">
        <f>'400m Hurdles'!$I36</f>
        <v/>
      </c>
      <c r="I5" s="114">
        <f>'400m Hurdles'!$K36</f>
        <v>0</v>
      </c>
      <c r="K5" s="111">
        <v>2</v>
      </c>
      <c r="L5" s="113" t="str">
        <f>'100m'!$H36</f>
        <v/>
      </c>
      <c r="M5" s="215" t="str">
        <f>'100m'!$I36</f>
        <v/>
      </c>
      <c r="N5" s="114">
        <f>'100m'!$K36</f>
        <v>0</v>
      </c>
    </row>
    <row r="6" spans="1:15" ht="12" customHeight="1" thickBot="1" x14ac:dyDescent="0.25">
      <c r="A6" s="133">
        <v>3</v>
      </c>
      <c r="B6" s="142" t="str">
        <f>'100m Hurdles'!$H37</f>
        <v/>
      </c>
      <c r="C6" s="233" t="str">
        <f>'100m Hurdles'!$I37</f>
        <v/>
      </c>
      <c r="D6" s="141">
        <f>'100m Hurdles'!$K37</f>
        <v>0</v>
      </c>
      <c r="F6" s="133">
        <v>3</v>
      </c>
      <c r="G6" s="142" t="str">
        <f>'400m Hurdles'!$H37</f>
        <v/>
      </c>
      <c r="H6" s="233" t="str">
        <f>'400m Hurdles'!$I37</f>
        <v/>
      </c>
      <c r="I6" s="141">
        <f>'400m Hurdles'!$K37</f>
        <v>0</v>
      </c>
      <c r="K6" s="133">
        <v>3</v>
      </c>
      <c r="L6" s="142" t="str">
        <f>'100m'!$H37</f>
        <v/>
      </c>
      <c r="M6" s="216" t="str">
        <f>'100m'!$I37</f>
        <v/>
      </c>
      <c r="N6" s="141">
        <f>'100m'!$K37</f>
        <v>0</v>
      </c>
    </row>
    <row r="7" spans="1:15" ht="12" customHeight="1" x14ac:dyDescent="0.2">
      <c r="A7" s="129">
        <v>4</v>
      </c>
      <c r="B7" s="121" t="str">
        <f>'100m Hurdles'!$H38</f>
        <v/>
      </c>
      <c r="C7" s="121" t="str">
        <f>'100m Hurdles'!$I38</f>
        <v/>
      </c>
      <c r="D7" s="126">
        <f>'100m Hurdles'!$K38</f>
        <v>0</v>
      </c>
      <c r="F7" s="129">
        <v>4</v>
      </c>
      <c r="G7" s="121" t="str">
        <f>'400m Hurdles'!$H38</f>
        <v/>
      </c>
      <c r="H7" s="121" t="str">
        <f>'400m Hurdles'!$I38</f>
        <v/>
      </c>
      <c r="I7" s="126">
        <f>'400m Hurdles'!$K38</f>
        <v>0</v>
      </c>
      <c r="K7" s="129">
        <v>4</v>
      </c>
      <c r="L7" s="121" t="str">
        <f>'100m'!$H38</f>
        <v/>
      </c>
      <c r="M7" s="217" t="str">
        <f>'100m'!$I38</f>
        <v/>
      </c>
      <c r="N7" s="126">
        <f>'100m'!$K38</f>
        <v>0</v>
      </c>
    </row>
    <row r="8" spans="1:15" ht="12" customHeight="1" x14ac:dyDescent="0.2">
      <c r="A8" s="120">
        <v>5</v>
      </c>
      <c r="B8" s="137" t="str">
        <f>'100m Hurdles'!$H39</f>
        <v/>
      </c>
      <c r="C8" s="137" t="str">
        <f>'100m Hurdles'!$I39</f>
        <v/>
      </c>
      <c r="D8" s="138">
        <f>'100m Hurdles'!$K39</f>
        <v>0</v>
      </c>
      <c r="F8" s="120">
        <v>5</v>
      </c>
      <c r="G8" s="137" t="str">
        <f>'400m Hurdles'!$H39</f>
        <v/>
      </c>
      <c r="H8" s="137" t="str">
        <f>'400m Hurdles'!$I39</f>
        <v/>
      </c>
      <c r="I8" s="138">
        <f>'400m Hurdles'!$K39</f>
        <v>0</v>
      </c>
      <c r="K8" s="120">
        <v>5</v>
      </c>
      <c r="L8" s="137" t="str">
        <f>'100m'!$H39</f>
        <v/>
      </c>
      <c r="M8" s="218" t="str">
        <f>'100m'!$I39</f>
        <v/>
      </c>
      <c r="N8" s="126">
        <f>'100m'!$K39</f>
        <v>0</v>
      </c>
    </row>
    <row r="9" spans="1:15" ht="12" customHeight="1" x14ac:dyDescent="0.2">
      <c r="A9" s="120">
        <v>6</v>
      </c>
      <c r="B9" s="137" t="str">
        <f>'100m Hurdles'!$H40</f>
        <v/>
      </c>
      <c r="C9" s="137" t="str">
        <f>'100m Hurdles'!$I40</f>
        <v/>
      </c>
      <c r="D9" s="138">
        <f>'100m Hurdles'!$K40</f>
        <v>0</v>
      </c>
      <c r="F9" s="120">
        <v>6</v>
      </c>
      <c r="G9" s="137" t="str">
        <f>'400m Hurdles'!$H40</f>
        <v/>
      </c>
      <c r="H9" s="137" t="str">
        <f>'400m Hurdles'!$I40</f>
        <v/>
      </c>
      <c r="I9" s="138">
        <f>'400m Hurdles'!$K40</f>
        <v>0</v>
      </c>
      <c r="K9" s="120">
        <v>6</v>
      </c>
      <c r="L9" s="137" t="str">
        <f>'100m'!$H40</f>
        <v/>
      </c>
      <c r="M9" s="218" t="str">
        <f>'100m'!$I40</f>
        <v/>
      </c>
      <c r="N9" s="138">
        <f>'100m'!$K40</f>
        <v>0</v>
      </c>
    </row>
    <row r="10" spans="1:15" ht="12" customHeight="1" x14ac:dyDescent="0.2">
      <c r="A10" s="120">
        <v>7</v>
      </c>
      <c r="B10" s="137" t="str">
        <f>'100m Hurdles'!$H41</f>
        <v/>
      </c>
      <c r="C10" s="137" t="str">
        <f>'100m Hurdles'!$I41</f>
        <v/>
      </c>
      <c r="D10" s="138">
        <f>'100m Hurdles'!$K41</f>
        <v>0</v>
      </c>
      <c r="F10" s="120">
        <v>7</v>
      </c>
      <c r="G10" s="137" t="str">
        <f>'400m Hurdles'!$H41</f>
        <v/>
      </c>
      <c r="H10" s="137" t="str">
        <f>'400m Hurdles'!$I41</f>
        <v/>
      </c>
      <c r="I10" s="138">
        <f>'400m Hurdles'!$K41</f>
        <v>0</v>
      </c>
      <c r="K10" s="120">
        <v>7</v>
      </c>
      <c r="L10" s="137" t="str">
        <f>'100m'!$H41</f>
        <v/>
      </c>
      <c r="M10" s="218" t="str">
        <f>'100m'!$I41</f>
        <v/>
      </c>
      <c r="N10" s="138">
        <f>'100m'!$K41</f>
        <v>0</v>
      </c>
    </row>
    <row r="11" spans="1:15" ht="12" customHeight="1" thickBot="1" x14ac:dyDescent="0.25">
      <c r="A11" s="122">
        <v>8</v>
      </c>
      <c r="B11" s="139" t="str">
        <f>'100m Hurdles'!$H42</f>
        <v/>
      </c>
      <c r="C11" s="139" t="str">
        <f>'100m Hurdles'!$I42</f>
        <v/>
      </c>
      <c r="D11" s="140">
        <f>'100m Hurdles'!$K42</f>
        <v>0</v>
      </c>
      <c r="F11" s="122">
        <v>8</v>
      </c>
      <c r="G11" s="139" t="str">
        <f>'400m Hurdles'!$H42</f>
        <v/>
      </c>
      <c r="H11" s="139" t="str">
        <f>'400m Hurdles'!$I42</f>
        <v/>
      </c>
      <c r="I11" s="140">
        <f>'400m Hurdles'!$K42</f>
        <v>0</v>
      </c>
      <c r="K11" s="122">
        <v>8</v>
      </c>
      <c r="L11" s="139" t="str">
        <f>'100m'!$H42</f>
        <v/>
      </c>
      <c r="M11" s="219" t="str">
        <f>'100m'!$I42</f>
        <v/>
      </c>
      <c r="N11" s="140">
        <f>'100m'!$K42</f>
        <v>0</v>
      </c>
    </row>
    <row r="12" spans="1:15" ht="12" customHeight="1" thickBot="1" x14ac:dyDescent="0.25">
      <c r="D12" s="140"/>
    </row>
    <row r="13" spans="1:15" s="109" customFormat="1" ht="21.95" customHeight="1" thickBot="1" x14ac:dyDescent="0.4">
      <c r="A13" s="357" t="str">
        <f>'200m'!C2</f>
        <v>200m</v>
      </c>
      <c r="B13" s="358"/>
      <c r="C13" s="359"/>
      <c r="D13" s="360"/>
      <c r="F13" s="357" t="str">
        <f>'300m'!C2</f>
        <v>300m</v>
      </c>
      <c r="G13" s="358"/>
      <c r="H13" s="359"/>
      <c r="I13" s="360"/>
      <c r="K13" s="357" t="str">
        <f>'400m'!C2</f>
        <v>400m</v>
      </c>
      <c r="L13" s="358"/>
      <c r="M13" s="359"/>
      <c r="N13" s="360"/>
    </row>
    <row r="14" spans="1:15" ht="12" customHeight="1" thickBot="1" x14ac:dyDescent="0.25">
      <c r="A14" s="134" t="s">
        <v>5</v>
      </c>
      <c r="B14" s="135" t="s">
        <v>1</v>
      </c>
      <c r="C14" s="214" t="s">
        <v>41</v>
      </c>
      <c r="D14" s="136" t="s">
        <v>14</v>
      </c>
      <c r="F14" s="134" t="s">
        <v>5</v>
      </c>
      <c r="G14" s="135" t="s">
        <v>1</v>
      </c>
      <c r="H14" s="214" t="s">
        <v>41</v>
      </c>
      <c r="I14" s="136" t="s">
        <v>14</v>
      </c>
      <c r="K14" s="134" t="s">
        <v>5</v>
      </c>
      <c r="L14" s="135" t="s">
        <v>1</v>
      </c>
      <c r="M14" s="214" t="s">
        <v>41</v>
      </c>
      <c r="N14" s="136" t="s">
        <v>14</v>
      </c>
    </row>
    <row r="15" spans="1:15" ht="12" customHeight="1" x14ac:dyDescent="0.2">
      <c r="A15" s="130">
        <v>1</v>
      </c>
      <c r="B15" s="131" t="str">
        <f>'200m'!$H35</f>
        <v>lily Norwood</v>
      </c>
      <c r="C15" s="131" t="str">
        <f>'200m'!$I35</f>
        <v>Sir John Lawes</v>
      </c>
      <c r="D15" s="132">
        <f>'200m'!$K35</f>
        <v>25.9</v>
      </c>
      <c r="F15" s="130">
        <v>1</v>
      </c>
      <c r="G15" s="131" t="str">
        <f>'300m'!$H35</f>
        <v/>
      </c>
      <c r="H15" s="131" t="str">
        <f>'300m'!$I35</f>
        <v/>
      </c>
      <c r="I15" s="132">
        <f>'300m'!$K35</f>
        <v>0</v>
      </c>
      <c r="K15" s="130">
        <v>1</v>
      </c>
      <c r="L15" s="131" t="str">
        <f>'400m'!$H35</f>
        <v>Jessica Astill</v>
      </c>
      <c r="M15" s="131" t="str">
        <f>'400m'!$I35</f>
        <v>Priory</v>
      </c>
      <c r="N15" s="132">
        <f>'400m'!$K35</f>
        <v>55.7</v>
      </c>
    </row>
    <row r="16" spans="1:15" ht="12" customHeight="1" x14ac:dyDescent="0.2">
      <c r="A16" s="111">
        <v>2</v>
      </c>
      <c r="B16" s="113" t="str">
        <f>'200m'!$H36</f>
        <v>Serena Thomas</v>
      </c>
      <c r="C16" s="215" t="str">
        <f>'200m'!$I36</f>
        <v>Beaumont</v>
      </c>
      <c r="D16" s="114">
        <f>'200m'!$K36</f>
        <v>26.2</v>
      </c>
      <c r="F16" s="111">
        <v>2</v>
      </c>
      <c r="G16" s="113" t="str">
        <f>'300m'!$H36</f>
        <v/>
      </c>
      <c r="H16" s="215" t="str">
        <f>'300m'!$I36</f>
        <v/>
      </c>
      <c r="I16" s="114">
        <f>'300m'!$K36</f>
        <v>0</v>
      </c>
      <c r="K16" s="111">
        <v>2</v>
      </c>
      <c r="L16" s="113" t="str">
        <f>'400m'!$H36</f>
        <v>Jemima Byers</v>
      </c>
      <c r="M16" s="215" t="str">
        <f>'400m'!$I36</f>
        <v>Berkhamsted</v>
      </c>
      <c r="N16" s="114">
        <f>'400m'!$K36</f>
        <v>59.35</v>
      </c>
    </row>
    <row r="17" spans="1:14" ht="12" customHeight="1" thickBot="1" x14ac:dyDescent="0.25">
      <c r="A17" s="133">
        <v>3</v>
      </c>
      <c r="B17" s="142" t="str">
        <f>'200m'!$H37</f>
        <v>Ava McLoughlin</v>
      </c>
      <c r="C17" s="216" t="str">
        <f>'200m'!$I37</f>
        <v>St. Joan of Arc</v>
      </c>
      <c r="D17" s="141">
        <f>'200m'!$K37</f>
        <v>26.4</v>
      </c>
      <c r="F17" s="133">
        <v>3</v>
      </c>
      <c r="G17" s="142" t="str">
        <f>'300m'!$H37</f>
        <v/>
      </c>
      <c r="H17" s="216" t="str">
        <f>'300m'!$I37</f>
        <v/>
      </c>
      <c r="I17" s="141">
        <f>'300m'!$K37</f>
        <v>0</v>
      </c>
      <c r="K17" s="133">
        <v>3</v>
      </c>
      <c r="L17" s="142" t="str">
        <f>'400m'!$H37</f>
        <v/>
      </c>
      <c r="M17" s="216" t="str">
        <f>'400m'!$I37</f>
        <v/>
      </c>
      <c r="N17" s="141">
        <f>'400m'!$K37</f>
        <v>0</v>
      </c>
    </row>
    <row r="18" spans="1:14" ht="12" customHeight="1" x14ac:dyDescent="0.2">
      <c r="A18" s="129">
        <v>4</v>
      </c>
      <c r="B18" s="121" t="str">
        <f>'200m'!$H38</f>
        <v>Jesse Dent</v>
      </c>
      <c r="C18" s="217" t="str">
        <f>'200m'!$I38</f>
        <v>Grange Academy</v>
      </c>
      <c r="D18" s="126">
        <f>'200m'!$K38</f>
        <v>28.9</v>
      </c>
      <c r="F18" s="129">
        <v>4</v>
      </c>
      <c r="G18" s="121" t="str">
        <f>'300m'!$H38</f>
        <v/>
      </c>
      <c r="H18" s="217" t="str">
        <f>'300m'!$I38</f>
        <v/>
      </c>
      <c r="I18" s="126">
        <f>'300m'!$K38</f>
        <v>0</v>
      </c>
      <c r="K18" s="129">
        <v>4</v>
      </c>
      <c r="L18" s="121" t="str">
        <f>'400m'!$H38</f>
        <v/>
      </c>
      <c r="M18" s="217" t="str">
        <f>'400m'!$I38</f>
        <v/>
      </c>
      <c r="N18" s="126">
        <f>'400m'!$K38</f>
        <v>0</v>
      </c>
    </row>
    <row r="19" spans="1:14" ht="12" customHeight="1" x14ac:dyDescent="0.2">
      <c r="A19" s="120">
        <v>5</v>
      </c>
      <c r="B19" s="137" t="str">
        <f>'200m'!$H39</f>
        <v/>
      </c>
      <c r="C19" s="218" t="str">
        <f>'200m'!$I39</f>
        <v/>
      </c>
      <c r="D19" s="138">
        <f>'200m'!$K39</f>
        <v>0</v>
      </c>
      <c r="F19" s="120">
        <v>5</v>
      </c>
      <c r="G19" s="137" t="str">
        <f>'300m'!$H39</f>
        <v/>
      </c>
      <c r="H19" s="218" t="str">
        <f>'300m'!$I39</f>
        <v/>
      </c>
      <c r="I19" s="138">
        <f>'300m'!$K39</f>
        <v>0</v>
      </c>
      <c r="K19" s="120">
        <v>5</v>
      </c>
      <c r="L19" s="137" t="str">
        <f>'400m'!$H39</f>
        <v/>
      </c>
      <c r="M19" s="218" t="str">
        <f>'400m'!$I39</f>
        <v/>
      </c>
      <c r="N19" s="138">
        <f>'400m'!$K39</f>
        <v>0</v>
      </c>
    </row>
    <row r="20" spans="1:14" ht="12" customHeight="1" x14ac:dyDescent="0.2">
      <c r="A20" s="120">
        <v>6</v>
      </c>
      <c r="B20" s="137" t="str">
        <f>'200m'!$H40</f>
        <v/>
      </c>
      <c r="C20" s="218" t="str">
        <f>'200m'!$I40</f>
        <v/>
      </c>
      <c r="D20" s="138">
        <f>'200m'!$K40</f>
        <v>0</v>
      </c>
      <c r="F20" s="120">
        <v>6</v>
      </c>
      <c r="G20" s="137" t="str">
        <f>'300m'!$H40</f>
        <v/>
      </c>
      <c r="H20" s="218" t="str">
        <f>'300m'!$I40</f>
        <v/>
      </c>
      <c r="I20" s="138">
        <f>'300m'!$K40</f>
        <v>0</v>
      </c>
      <c r="K20" s="120">
        <v>6</v>
      </c>
      <c r="L20" s="137" t="str">
        <f>'400m'!$H40</f>
        <v/>
      </c>
      <c r="M20" s="218" t="str">
        <f>'400m'!$I40</f>
        <v/>
      </c>
      <c r="N20" s="138">
        <f>'400m'!$K40</f>
        <v>0</v>
      </c>
    </row>
    <row r="21" spans="1:14" ht="12" customHeight="1" x14ac:dyDescent="0.2">
      <c r="A21" s="120">
        <v>7</v>
      </c>
      <c r="B21" s="137" t="str">
        <f>'200m'!$H41</f>
        <v/>
      </c>
      <c r="C21" s="218" t="str">
        <f>'200m'!$I41</f>
        <v/>
      </c>
      <c r="D21" s="138">
        <f>'200m'!$K41</f>
        <v>0</v>
      </c>
      <c r="F21" s="120">
        <v>7</v>
      </c>
      <c r="G21" s="137" t="str">
        <f>'300m'!$H41</f>
        <v/>
      </c>
      <c r="H21" s="218" t="str">
        <f>'300m'!$I41</f>
        <v/>
      </c>
      <c r="I21" s="138">
        <f>'300m'!$K41</f>
        <v>0</v>
      </c>
      <c r="K21" s="120">
        <v>7</v>
      </c>
      <c r="L21" s="137" t="str">
        <f>'400m'!$H41</f>
        <v/>
      </c>
      <c r="M21" s="218" t="str">
        <f>'400m'!$I41</f>
        <v/>
      </c>
      <c r="N21" s="138">
        <f>'400m'!$K41</f>
        <v>0</v>
      </c>
    </row>
    <row r="22" spans="1:14" ht="12" customHeight="1" thickBot="1" x14ac:dyDescent="0.25">
      <c r="A22" s="122">
        <v>8</v>
      </c>
      <c r="B22" s="139" t="str">
        <f>'200m'!$H42</f>
        <v/>
      </c>
      <c r="C22" s="219" t="str">
        <f>'200m'!$I42</f>
        <v/>
      </c>
      <c r="D22" s="140">
        <f>'200m'!$K42</f>
        <v>0</v>
      </c>
      <c r="F22" s="122">
        <v>8</v>
      </c>
      <c r="G22" s="139" t="str">
        <f>'300m'!$H42</f>
        <v/>
      </c>
      <c r="H22" s="219" t="str">
        <f>'300m'!$I42</f>
        <v/>
      </c>
      <c r="I22" s="140">
        <f>'300m'!$K42</f>
        <v>0</v>
      </c>
      <c r="K22" s="122">
        <v>8</v>
      </c>
      <c r="L22" s="139" t="str">
        <f>'400m'!$H42</f>
        <v/>
      </c>
      <c r="M22" s="219" t="str">
        <f>'400m'!$I42</f>
        <v/>
      </c>
      <c r="N22" s="140">
        <f>'400m'!$K42</f>
        <v>0</v>
      </c>
    </row>
    <row r="23" spans="1:14" ht="12" customHeight="1" thickBot="1" x14ac:dyDescent="0.25"/>
    <row r="24" spans="1:14" s="109" customFormat="1" ht="21.95" customHeight="1" thickBot="1" x14ac:dyDescent="0.4">
      <c r="A24" s="357" t="str">
        <f>'800m'!C2</f>
        <v>800m</v>
      </c>
      <c r="B24" s="358"/>
      <c r="C24" s="359"/>
      <c r="D24" s="360"/>
      <c r="F24" s="357" t="str">
        <f>'1500m'!C2</f>
        <v>1500m</v>
      </c>
      <c r="G24" s="358"/>
      <c r="H24" s="359"/>
      <c r="I24" s="360"/>
      <c r="K24" s="357" t="str">
        <f>'3000m'!C2</f>
        <v>3000m</v>
      </c>
      <c r="L24" s="358"/>
      <c r="M24" s="359"/>
      <c r="N24" s="360"/>
    </row>
    <row r="25" spans="1:14" ht="12" customHeight="1" thickBot="1" x14ac:dyDescent="0.25">
      <c r="A25" s="23" t="s">
        <v>5</v>
      </c>
      <c r="B25" s="24" t="s">
        <v>1</v>
      </c>
      <c r="C25" s="234" t="s">
        <v>41</v>
      </c>
      <c r="D25" s="143" t="s">
        <v>14</v>
      </c>
      <c r="F25" s="23" t="s">
        <v>5</v>
      </c>
      <c r="G25" s="24" t="s">
        <v>1</v>
      </c>
      <c r="H25" s="234" t="s">
        <v>41</v>
      </c>
      <c r="I25" s="143" t="s">
        <v>14</v>
      </c>
      <c r="K25" s="23" t="s">
        <v>5</v>
      </c>
      <c r="L25" s="24" t="s">
        <v>1</v>
      </c>
      <c r="M25" s="234" t="s">
        <v>41</v>
      </c>
      <c r="N25" s="143" t="s">
        <v>14</v>
      </c>
    </row>
    <row r="26" spans="1:14" ht="12" customHeight="1" x14ac:dyDescent="0.2">
      <c r="A26" s="130">
        <v>1</v>
      </c>
      <c r="B26" s="112" t="str">
        <f>'800m'!$H39</f>
        <v>Lauren Collis</v>
      </c>
      <c r="C26" s="112" t="str">
        <f>'800m'!$I39</f>
        <v>The Hemel Hempstead School</v>
      </c>
      <c r="D26" s="342">
        <f>'800m'!$K39</f>
        <v>1.8495370370370369E-3</v>
      </c>
      <c r="F26" s="110">
        <v>1</v>
      </c>
      <c r="G26" s="112" t="str">
        <f>'1500m'!$H35</f>
        <v>Sarah McGrath</v>
      </c>
      <c r="H26" s="112" t="str">
        <f>'1500m'!$I35</f>
        <v>Beaumont</v>
      </c>
      <c r="I26" s="342">
        <f>'1500m'!$K35</f>
        <v>3.3715277777777784E-3</v>
      </c>
      <c r="K26" s="110">
        <v>1</v>
      </c>
      <c r="L26" s="112" t="str">
        <f>'3000m'!$H35</f>
        <v>Sophie Magson</v>
      </c>
      <c r="M26" s="112" t="str">
        <f>'3000m'!$I35</f>
        <v>Bishop Stortford</v>
      </c>
      <c r="N26" s="342">
        <f>'3000m'!$K35</f>
        <v>7.2700231481481479E-3</v>
      </c>
    </row>
    <row r="27" spans="1:14" ht="12" customHeight="1" x14ac:dyDescent="0.2">
      <c r="A27" s="111">
        <v>2</v>
      </c>
      <c r="B27" s="113" t="str">
        <f>'800m'!$H40</f>
        <v/>
      </c>
      <c r="C27" s="215" t="str">
        <f>'800m'!$I40</f>
        <v/>
      </c>
      <c r="D27" s="343">
        <f>'800m'!$K40</f>
        <v>0</v>
      </c>
      <c r="F27" s="111">
        <v>2</v>
      </c>
      <c r="G27" s="119" t="str">
        <f>'1500m'!H36</f>
        <v>Sophia Latham</v>
      </c>
      <c r="H27" s="229" t="str">
        <f>'1500m'!$I36</f>
        <v>St Clement Danes</v>
      </c>
      <c r="I27" s="348">
        <f>'1500m'!K36</f>
        <v>3.3877314814814816E-3</v>
      </c>
      <c r="K27" s="111">
        <v>2</v>
      </c>
      <c r="L27" s="119" t="str">
        <f>'3000m'!$H36</f>
        <v>Lily Tse</v>
      </c>
      <c r="M27" s="229" t="str">
        <f>'3000m'!$I36</f>
        <v>Sandringham</v>
      </c>
      <c r="N27" s="348">
        <f>'3000m'!$K36</f>
        <v>7.6884259259259258E-3</v>
      </c>
    </row>
    <row r="28" spans="1:14" ht="12" customHeight="1" thickBot="1" x14ac:dyDescent="0.25">
      <c r="A28" s="133">
        <v>3</v>
      </c>
      <c r="B28" s="142" t="str">
        <f>'800m'!$H41</f>
        <v/>
      </c>
      <c r="C28" s="216" t="str">
        <f>'800m'!$I41</f>
        <v/>
      </c>
      <c r="D28" s="344">
        <f>'800m'!$K41</f>
        <v>0</v>
      </c>
      <c r="F28" s="123">
        <v>3</v>
      </c>
      <c r="G28" s="128" t="str">
        <f>'1500m'!H37</f>
        <v/>
      </c>
      <c r="H28" s="230" t="str">
        <f>'1500m'!$I37</f>
        <v/>
      </c>
      <c r="I28" s="349" t="str">
        <f>'1500m'!K37</f>
        <v/>
      </c>
      <c r="K28" s="123">
        <v>3</v>
      </c>
      <c r="L28" s="128" t="str">
        <f>'3000m'!$H37</f>
        <v/>
      </c>
      <c r="M28" s="230" t="str">
        <f>'3000m'!$I37</f>
        <v/>
      </c>
      <c r="N28" s="349" t="str">
        <f>'3000m'!$K37</f>
        <v/>
      </c>
    </row>
    <row r="29" spans="1:14" ht="12" customHeight="1" x14ac:dyDescent="0.2">
      <c r="A29" s="129">
        <v>4</v>
      </c>
      <c r="B29" s="121" t="str">
        <f>'800m'!$H42</f>
        <v/>
      </c>
      <c r="C29" s="217" t="str">
        <f>'800m'!$I42</f>
        <v/>
      </c>
      <c r="D29" s="345">
        <f>'800m'!$K42</f>
        <v>0</v>
      </c>
      <c r="F29" s="124">
        <v>4</v>
      </c>
      <c r="G29" s="125" t="str">
        <f>'1500m'!H38</f>
        <v/>
      </c>
      <c r="H29" s="231" t="str">
        <f>'1500m'!$I38</f>
        <v/>
      </c>
      <c r="I29" s="350" t="str">
        <f>'1500m'!K38</f>
        <v/>
      </c>
      <c r="K29" s="124">
        <v>4</v>
      </c>
      <c r="L29" s="125" t="str">
        <f>'3000m'!$H38</f>
        <v/>
      </c>
      <c r="M29" s="231" t="str">
        <f>'3000m'!$I38</f>
        <v/>
      </c>
      <c r="N29" s="350" t="str">
        <f>'3000m'!$K38</f>
        <v/>
      </c>
    </row>
    <row r="30" spans="1:14" ht="12" customHeight="1" x14ac:dyDescent="0.2">
      <c r="A30" s="120">
        <v>5</v>
      </c>
      <c r="B30" s="137" t="str">
        <f>'800m'!$H43</f>
        <v/>
      </c>
      <c r="C30" s="218" t="str">
        <f>'800m'!$I43</f>
        <v/>
      </c>
      <c r="D30" s="346">
        <f>'800m'!$K43</f>
        <v>0</v>
      </c>
      <c r="F30" s="120">
        <v>5</v>
      </c>
      <c r="G30" s="121" t="str">
        <f>'1500m'!H39</f>
        <v/>
      </c>
      <c r="H30" s="217" t="str">
        <f>'1500m'!$I39</f>
        <v/>
      </c>
      <c r="I30" s="345" t="str">
        <f>'1500m'!K39</f>
        <v/>
      </c>
      <c r="K30" s="120">
        <v>5</v>
      </c>
      <c r="L30" s="121" t="str">
        <f>'3000m'!$H39</f>
        <v/>
      </c>
      <c r="M30" s="217" t="str">
        <f>'3000m'!$I39</f>
        <v/>
      </c>
      <c r="N30" s="345" t="str">
        <f>'3000m'!$K39</f>
        <v/>
      </c>
    </row>
    <row r="31" spans="1:14" ht="12" customHeight="1" x14ac:dyDescent="0.2">
      <c r="A31" s="120">
        <v>6</v>
      </c>
      <c r="B31" s="137" t="str">
        <f>'800m'!$H44</f>
        <v/>
      </c>
      <c r="C31" s="218" t="str">
        <f>'800m'!$I44</f>
        <v/>
      </c>
      <c r="D31" s="346">
        <f>'800m'!$K44</f>
        <v>0</v>
      </c>
      <c r="F31" s="120">
        <v>6</v>
      </c>
      <c r="G31" s="121" t="str">
        <f>'1500m'!H40</f>
        <v/>
      </c>
      <c r="H31" s="217" t="str">
        <f>'1500m'!$I40</f>
        <v/>
      </c>
      <c r="I31" s="345" t="str">
        <f>'1500m'!K40</f>
        <v/>
      </c>
      <c r="K31" s="120">
        <v>6</v>
      </c>
      <c r="L31" s="121" t="str">
        <f>'3000m'!$H40</f>
        <v/>
      </c>
      <c r="M31" s="217" t="str">
        <f>'3000m'!$I40</f>
        <v/>
      </c>
      <c r="N31" s="345" t="str">
        <f>'3000m'!$K40</f>
        <v/>
      </c>
    </row>
    <row r="32" spans="1:14" ht="12" customHeight="1" x14ac:dyDescent="0.2">
      <c r="A32" s="120">
        <v>7</v>
      </c>
      <c r="B32" s="137" t="str">
        <f>'800m'!$H45</f>
        <v/>
      </c>
      <c r="C32" s="218" t="str">
        <f>'800m'!$I45</f>
        <v/>
      </c>
      <c r="D32" s="346">
        <f>'800m'!$K45</f>
        <v>0</v>
      </c>
      <c r="F32" s="120">
        <v>7</v>
      </c>
      <c r="G32" s="121" t="str">
        <f>'1500m'!H41</f>
        <v/>
      </c>
      <c r="H32" s="217" t="str">
        <f>'1500m'!$I41</f>
        <v/>
      </c>
      <c r="I32" s="345" t="str">
        <f>'1500m'!K41</f>
        <v/>
      </c>
      <c r="K32" s="120">
        <v>7</v>
      </c>
      <c r="L32" s="121" t="str">
        <f>'3000m'!$H41</f>
        <v/>
      </c>
      <c r="M32" s="217" t="str">
        <f>'3000m'!$I41</f>
        <v/>
      </c>
      <c r="N32" s="345" t="str">
        <f>'3000m'!$K41</f>
        <v/>
      </c>
    </row>
    <row r="33" spans="1:14" ht="12" customHeight="1" thickBot="1" x14ac:dyDescent="0.25">
      <c r="A33" s="122">
        <v>8</v>
      </c>
      <c r="B33" s="139" t="str">
        <f>'800m'!$H46</f>
        <v/>
      </c>
      <c r="C33" s="219" t="str">
        <f>'800m'!$I46</f>
        <v/>
      </c>
      <c r="D33" s="347">
        <f>'800m'!$K46</f>
        <v>0</v>
      </c>
      <c r="F33" s="122">
        <v>8</v>
      </c>
      <c r="G33" s="127" t="str">
        <f>'1500m'!H42</f>
        <v/>
      </c>
      <c r="H33" s="232" t="str">
        <f>'1500m'!$I42</f>
        <v/>
      </c>
      <c r="I33" s="351" t="str">
        <f>'1500m'!K42</f>
        <v/>
      </c>
      <c r="K33" s="122">
        <v>8</v>
      </c>
      <c r="L33" s="127" t="str">
        <f>'3000m'!$H42</f>
        <v/>
      </c>
      <c r="M33" s="232" t="str">
        <f>'3000m'!$I42</f>
        <v/>
      </c>
      <c r="N33" s="351" t="str">
        <f>'3000m'!$K42</f>
        <v/>
      </c>
    </row>
    <row r="34" spans="1:14" ht="12" customHeight="1" thickBot="1" x14ac:dyDescent="0.25"/>
    <row r="35" spans="1:14" s="109" customFormat="1" ht="21.95" customHeight="1" thickBot="1" x14ac:dyDescent="0.4">
      <c r="A35" s="357" t="str">
        <f>Steeplechase!C2</f>
        <v>Steeplechase</v>
      </c>
      <c r="B35" s="358"/>
      <c r="C35" s="359"/>
      <c r="D35" s="360"/>
      <c r="F35" s="357" t="str">
        <f>'Long Jump'!C2</f>
        <v>Long Jump</v>
      </c>
      <c r="G35" s="358"/>
      <c r="H35" s="359"/>
      <c r="I35" s="360"/>
      <c r="K35" s="357" t="str">
        <f>'Triple Jump'!C2</f>
        <v>Triple Jump</v>
      </c>
      <c r="L35" s="358"/>
      <c r="M35" s="359"/>
      <c r="N35" s="360"/>
    </row>
    <row r="36" spans="1:14" ht="12" customHeight="1" thickBot="1" x14ac:dyDescent="0.25">
      <c r="A36" s="23" t="s">
        <v>5</v>
      </c>
      <c r="B36" s="24" t="s">
        <v>1</v>
      </c>
      <c r="C36" s="234" t="s">
        <v>41</v>
      </c>
      <c r="D36" s="143" t="s">
        <v>14</v>
      </c>
      <c r="F36" s="134" t="s">
        <v>5</v>
      </c>
      <c r="G36" s="135" t="s">
        <v>1</v>
      </c>
      <c r="H36" s="214" t="s">
        <v>41</v>
      </c>
      <c r="I36" s="136" t="s">
        <v>38</v>
      </c>
      <c r="K36" s="134" t="s">
        <v>5</v>
      </c>
      <c r="L36" s="135" t="s">
        <v>1</v>
      </c>
      <c r="M36" s="214" t="s">
        <v>41</v>
      </c>
      <c r="N36" s="136" t="s">
        <v>38</v>
      </c>
    </row>
    <row r="37" spans="1:14" ht="12" customHeight="1" x14ac:dyDescent="0.2">
      <c r="A37" s="130">
        <v>1</v>
      </c>
      <c r="B37" s="112" t="str">
        <f>Steeplechase!$H35</f>
        <v/>
      </c>
      <c r="C37" s="112" t="str">
        <f>Steeplechase!$I35</f>
        <v/>
      </c>
      <c r="D37" s="117" t="str">
        <f>Steeplechase!$K35</f>
        <v/>
      </c>
      <c r="F37" s="130">
        <v>1</v>
      </c>
      <c r="G37" s="131" t="str">
        <f>'Long Jump'!$H35</f>
        <v>Ava McLoughlin</v>
      </c>
      <c r="H37" s="131" t="str">
        <f>'Long Jump'!$I35</f>
        <v>St. Joan of Arc</v>
      </c>
      <c r="I37" s="132">
        <f>'Long Jump'!$K35</f>
        <v>5</v>
      </c>
      <c r="K37" s="130">
        <v>1</v>
      </c>
      <c r="L37" s="131" t="str">
        <f>'Triple Jump'!$H35</f>
        <v>Talia Turay</v>
      </c>
      <c r="M37" s="131" t="str">
        <f>'Triple Jump'!$I35</f>
        <v>The Hemel Hempstead School</v>
      </c>
      <c r="N37" s="132">
        <f>'Triple Jump'!$K35</f>
        <v>9.85</v>
      </c>
    </row>
    <row r="38" spans="1:14" ht="12" customHeight="1" x14ac:dyDescent="0.2">
      <c r="A38" s="111">
        <v>2</v>
      </c>
      <c r="B38" s="113" t="str">
        <f>Steeplechase!$H36</f>
        <v/>
      </c>
      <c r="C38" s="215" t="str">
        <f>Steeplechase!$I36</f>
        <v/>
      </c>
      <c r="D38" s="118" t="str">
        <f>Steeplechase!$K36</f>
        <v/>
      </c>
      <c r="F38" s="111">
        <v>2</v>
      </c>
      <c r="G38" s="113" t="str">
        <f>'Long Jump'!$H36</f>
        <v/>
      </c>
      <c r="H38" s="215" t="str">
        <f>'Long Jump'!$I36</f>
        <v/>
      </c>
      <c r="I38" s="114">
        <f>'Long Jump'!$K36</f>
        <v>0</v>
      </c>
      <c r="K38" s="111">
        <v>2</v>
      </c>
      <c r="L38" s="113" t="str">
        <f>'Triple Jump'!$H36</f>
        <v/>
      </c>
      <c r="M38" s="215" t="str">
        <f>'Triple Jump'!$I36</f>
        <v/>
      </c>
      <c r="N38" s="114">
        <f>'Triple Jump'!$K36</f>
        <v>0</v>
      </c>
    </row>
    <row r="39" spans="1:14" ht="12" customHeight="1" thickBot="1" x14ac:dyDescent="0.25">
      <c r="A39" s="133">
        <v>3</v>
      </c>
      <c r="B39" s="142" t="str">
        <f>Steeplechase!$H37</f>
        <v/>
      </c>
      <c r="C39" s="216" t="str">
        <f>Steeplechase!$I37</f>
        <v/>
      </c>
      <c r="D39" s="151" t="str">
        <f>Steeplechase!$K37</f>
        <v/>
      </c>
      <c r="F39" s="133">
        <v>3</v>
      </c>
      <c r="G39" s="142" t="str">
        <f>'Long Jump'!$H37</f>
        <v/>
      </c>
      <c r="H39" s="216" t="str">
        <f>'Long Jump'!$I37</f>
        <v/>
      </c>
      <c r="I39" s="141">
        <f>'Long Jump'!$K37</f>
        <v>0</v>
      </c>
      <c r="K39" s="133">
        <v>3</v>
      </c>
      <c r="L39" s="142" t="str">
        <f>'Triple Jump'!$H37</f>
        <v/>
      </c>
      <c r="M39" s="216" t="str">
        <f>'Triple Jump'!$I37</f>
        <v/>
      </c>
      <c r="N39" s="141">
        <f>'Triple Jump'!$K37</f>
        <v>0</v>
      </c>
    </row>
    <row r="40" spans="1:14" ht="12" customHeight="1" x14ac:dyDescent="0.2">
      <c r="A40" s="129">
        <v>4</v>
      </c>
      <c r="B40" s="121" t="str">
        <f>Steeplechase!$H38</f>
        <v/>
      </c>
      <c r="C40" s="217" t="str">
        <f>Steeplechase!$I38</f>
        <v/>
      </c>
      <c r="D40" s="150" t="str">
        <f>Steeplechase!$K38</f>
        <v/>
      </c>
      <c r="F40" s="129">
        <v>4</v>
      </c>
      <c r="G40" s="121" t="str">
        <f>'Long Jump'!$H38</f>
        <v/>
      </c>
      <c r="H40" s="217" t="str">
        <f>'Long Jump'!$I38</f>
        <v/>
      </c>
      <c r="I40" s="126">
        <f>'Long Jump'!$K38</f>
        <v>0</v>
      </c>
      <c r="K40" s="129">
        <v>4</v>
      </c>
      <c r="L40" s="121" t="str">
        <f>'Triple Jump'!$H38</f>
        <v/>
      </c>
      <c r="M40" s="217" t="str">
        <f>'Triple Jump'!$I38</f>
        <v/>
      </c>
      <c r="N40" s="126">
        <f>'Triple Jump'!$K38</f>
        <v>0</v>
      </c>
    </row>
    <row r="41" spans="1:14" ht="12" customHeight="1" x14ac:dyDescent="0.2">
      <c r="A41" s="120">
        <v>5</v>
      </c>
      <c r="B41" s="137" t="str">
        <f>Steeplechase!$H39</f>
        <v/>
      </c>
      <c r="C41" s="218" t="str">
        <f>Steeplechase!$I39</f>
        <v/>
      </c>
      <c r="D41" s="148" t="str">
        <f>Steeplechase!$K39</f>
        <v/>
      </c>
      <c r="F41" s="120">
        <v>5</v>
      </c>
      <c r="G41" s="137" t="str">
        <f>'Long Jump'!$H39</f>
        <v/>
      </c>
      <c r="H41" s="218" t="str">
        <f>'Long Jump'!$I39</f>
        <v/>
      </c>
      <c r="I41" s="138">
        <f>'Long Jump'!$K39</f>
        <v>0</v>
      </c>
      <c r="K41" s="120">
        <v>5</v>
      </c>
      <c r="L41" s="137" t="str">
        <f>'Triple Jump'!$H39</f>
        <v/>
      </c>
      <c r="M41" s="218" t="str">
        <f>'Triple Jump'!$I39</f>
        <v/>
      </c>
      <c r="N41" s="138">
        <f>'Triple Jump'!$K39</f>
        <v>0</v>
      </c>
    </row>
    <row r="42" spans="1:14" ht="12" customHeight="1" x14ac:dyDescent="0.2">
      <c r="A42" s="120">
        <v>6</v>
      </c>
      <c r="B42" s="137" t="str">
        <f>Steeplechase!$H40</f>
        <v/>
      </c>
      <c r="C42" s="218" t="str">
        <f>Steeplechase!$I40</f>
        <v/>
      </c>
      <c r="D42" s="148" t="str">
        <f>Steeplechase!$K40</f>
        <v/>
      </c>
      <c r="F42" s="120">
        <v>6</v>
      </c>
      <c r="G42" s="137" t="str">
        <f>'Long Jump'!$H40</f>
        <v/>
      </c>
      <c r="H42" s="218" t="str">
        <f>'Long Jump'!$I40</f>
        <v/>
      </c>
      <c r="I42" s="138">
        <f>'Long Jump'!$K40</f>
        <v>0</v>
      </c>
      <c r="K42" s="120">
        <v>6</v>
      </c>
      <c r="L42" s="137" t="str">
        <f>'Triple Jump'!$H40</f>
        <v/>
      </c>
      <c r="M42" s="218" t="str">
        <f>'Triple Jump'!$I40</f>
        <v/>
      </c>
      <c r="N42" s="138">
        <f>'Triple Jump'!$K40</f>
        <v>0</v>
      </c>
    </row>
    <row r="43" spans="1:14" ht="12" customHeight="1" x14ac:dyDescent="0.2">
      <c r="A43" s="120">
        <v>7</v>
      </c>
      <c r="B43" s="137" t="str">
        <f>Steeplechase!$H41</f>
        <v/>
      </c>
      <c r="C43" s="218" t="str">
        <f>Steeplechase!$I41</f>
        <v/>
      </c>
      <c r="D43" s="148" t="str">
        <f>Steeplechase!$K41</f>
        <v/>
      </c>
      <c r="F43" s="120">
        <v>7</v>
      </c>
      <c r="G43" s="137" t="str">
        <f>'Long Jump'!$H41</f>
        <v/>
      </c>
      <c r="H43" s="218" t="str">
        <f>'Long Jump'!$I41</f>
        <v/>
      </c>
      <c r="I43" s="138">
        <f>'Long Jump'!$K41</f>
        <v>0</v>
      </c>
      <c r="K43" s="120">
        <v>7</v>
      </c>
      <c r="L43" s="137" t="str">
        <f>'Triple Jump'!$H41</f>
        <v/>
      </c>
      <c r="M43" s="218" t="str">
        <f>'Triple Jump'!$I41</f>
        <v/>
      </c>
      <c r="N43" s="138">
        <f>'Triple Jump'!$K41</f>
        <v>0</v>
      </c>
    </row>
    <row r="44" spans="1:14" ht="12" customHeight="1" thickBot="1" x14ac:dyDescent="0.25">
      <c r="A44" s="122">
        <v>8</v>
      </c>
      <c r="B44" s="139" t="str">
        <f>Steeplechase!$H42</f>
        <v/>
      </c>
      <c r="C44" s="219" t="str">
        <f>Steeplechase!$I42</f>
        <v/>
      </c>
      <c r="D44" s="149" t="str">
        <f>Steeplechase!$K42</f>
        <v/>
      </c>
      <c r="F44" s="122">
        <v>8</v>
      </c>
      <c r="G44" s="139" t="str">
        <f>'Long Jump'!$H42</f>
        <v/>
      </c>
      <c r="H44" s="219" t="str">
        <f>'Long Jump'!$I42</f>
        <v/>
      </c>
      <c r="I44" s="140">
        <f>'Long Jump'!$K42</f>
        <v>0</v>
      </c>
      <c r="K44" s="122">
        <v>8</v>
      </c>
      <c r="L44" s="139" t="str">
        <f>'Triple Jump'!$H42</f>
        <v/>
      </c>
      <c r="M44" s="219" t="str">
        <f>'Triple Jump'!$I42</f>
        <v/>
      </c>
      <c r="N44" s="140">
        <f>'Triple Jump'!$K42</f>
        <v>0</v>
      </c>
    </row>
    <row r="45" spans="1:14" ht="12" customHeight="1" thickBot="1" x14ac:dyDescent="0.25"/>
    <row r="46" spans="1:14" s="109" customFormat="1" ht="21.95" customHeight="1" thickBot="1" x14ac:dyDescent="0.4">
      <c r="A46" s="357" t="str">
        <f>'High Jump'!C2</f>
        <v>High Jump</v>
      </c>
      <c r="B46" s="358"/>
      <c r="C46" s="359"/>
      <c r="D46" s="360"/>
      <c r="F46" s="357" t="str">
        <f>'Pole Vault'!C2</f>
        <v>Pole Vault</v>
      </c>
      <c r="G46" s="358"/>
      <c r="H46" s="359"/>
      <c r="I46" s="360"/>
      <c r="K46" s="357" t="str">
        <f>'Shot Put'!C2</f>
        <v>Shot Put</v>
      </c>
      <c r="L46" s="358"/>
      <c r="M46" s="359"/>
      <c r="N46" s="360"/>
    </row>
    <row r="47" spans="1:14" ht="12" customHeight="1" thickBot="1" x14ac:dyDescent="0.25">
      <c r="A47" s="134" t="s">
        <v>5</v>
      </c>
      <c r="B47" s="135" t="s">
        <v>1</v>
      </c>
      <c r="C47" s="214" t="s">
        <v>41</v>
      </c>
      <c r="D47" s="136" t="s">
        <v>39</v>
      </c>
      <c r="F47" s="134" t="s">
        <v>5</v>
      </c>
      <c r="G47" s="135" t="s">
        <v>1</v>
      </c>
      <c r="H47" s="214" t="s">
        <v>41</v>
      </c>
      <c r="I47" s="136" t="s">
        <v>39</v>
      </c>
      <c r="K47" s="134" t="s">
        <v>5</v>
      </c>
      <c r="L47" s="135" t="s">
        <v>1</v>
      </c>
      <c r="M47" s="214" t="s">
        <v>41</v>
      </c>
      <c r="N47" s="136" t="s">
        <v>38</v>
      </c>
    </row>
    <row r="48" spans="1:14" ht="12" customHeight="1" x14ac:dyDescent="0.2">
      <c r="A48" s="130">
        <v>1</v>
      </c>
      <c r="B48" s="131" t="str">
        <f>'High Jump'!$H35</f>
        <v>Rebecca  Wheeler-Henry</v>
      </c>
      <c r="C48" s="131" t="str">
        <f>'High Jump'!$I35</f>
        <v>Queens'</v>
      </c>
      <c r="D48" s="132">
        <f>'High Jump'!$K35</f>
        <v>1.62</v>
      </c>
      <c r="F48" s="130">
        <v>1</v>
      </c>
      <c r="G48" s="131" t="str">
        <f>'Pole Vault'!$H35</f>
        <v/>
      </c>
      <c r="H48" s="131" t="str">
        <f>'Pole Vault'!$I35</f>
        <v/>
      </c>
      <c r="I48" s="132">
        <f>'Pole Vault'!$K35</f>
        <v>0</v>
      </c>
      <c r="K48" s="130">
        <v>1</v>
      </c>
      <c r="L48" s="131" t="str">
        <f>'Shot Put'!$H35</f>
        <v>Freye Witheat</v>
      </c>
      <c r="M48" s="131" t="str">
        <f>'Shot Put'!$I35</f>
        <v>Berkhamsted</v>
      </c>
      <c r="N48" s="132">
        <f>'Shot Put'!$K35</f>
        <v>10.3</v>
      </c>
    </row>
    <row r="49" spans="1:14" ht="12" customHeight="1" x14ac:dyDescent="0.2">
      <c r="A49" s="111">
        <v>2</v>
      </c>
      <c r="B49" s="113" t="str">
        <f>'High Jump'!$H36</f>
        <v/>
      </c>
      <c r="C49" s="215" t="str">
        <f>'High Jump'!$I36</f>
        <v/>
      </c>
      <c r="D49" s="114">
        <f>'High Jump'!$K36</f>
        <v>0</v>
      </c>
      <c r="F49" s="111">
        <v>2</v>
      </c>
      <c r="G49" s="113" t="str">
        <f>'Pole Vault'!$H36</f>
        <v/>
      </c>
      <c r="H49" s="215" t="str">
        <f>'Pole Vault'!$I36</f>
        <v/>
      </c>
      <c r="I49" s="114">
        <f>'Pole Vault'!$K36</f>
        <v>0</v>
      </c>
      <c r="K49" s="111">
        <v>2</v>
      </c>
      <c r="L49" s="113" t="str">
        <f>'Shot Put'!$H36</f>
        <v/>
      </c>
      <c r="M49" s="215" t="str">
        <f>'Shot Put'!$I36</f>
        <v/>
      </c>
      <c r="N49" s="114">
        <f>'Shot Put'!$K36</f>
        <v>0</v>
      </c>
    </row>
    <row r="50" spans="1:14" ht="12" customHeight="1" thickBot="1" x14ac:dyDescent="0.25">
      <c r="A50" s="133">
        <v>3</v>
      </c>
      <c r="B50" s="142" t="str">
        <f>'High Jump'!$H37</f>
        <v/>
      </c>
      <c r="C50" s="216" t="str">
        <f>'High Jump'!$I37</f>
        <v/>
      </c>
      <c r="D50" s="141">
        <f>'High Jump'!$K37</f>
        <v>0</v>
      </c>
      <c r="F50" s="133">
        <v>3</v>
      </c>
      <c r="G50" s="142" t="str">
        <f>'Pole Vault'!$H37</f>
        <v/>
      </c>
      <c r="H50" s="216" t="str">
        <f>'Pole Vault'!$I37</f>
        <v/>
      </c>
      <c r="I50" s="141">
        <f>'Pole Vault'!$K37</f>
        <v>0</v>
      </c>
      <c r="K50" s="133">
        <v>3</v>
      </c>
      <c r="L50" s="142" t="str">
        <f>'Shot Put'!$H37</f>
        <v/>
      </c>
      <c r="M50" s="216" t="str">
        <f>'Shot Put'!$I37</f>
        <v/>
      </c>
      <c r="N50" s="141">
        <f>'Shot Put'!$K37</f>
        <v>0</v>
      </c>
    </row>
    <row r="51" spans="1:14" ht="12" customHeight="1" x14ac:dyDescent="0.2">
      <c r="A51" s="129">
        <v>4</v>
      </c>
      <c r="B51" s="121" t="str">
        <f>'High Jump'!$H38</f>
        <v/>
      </c>
      <c r="C51" s="217" t="str">
        <f>'High Jump'!$I38</f>
        <v/>
      </c>
      <c r="D51" s="126">
        <f>'High Jump'!$K38</f>
        <v>0</v>
      </c>
      <c r="F51" s="129">
        <v>4</v>
      </c>
      <c r="G51" s="121" t="str">
        <f>'Pole Vault'!$H38</f>
        <v/>
      </c>
      <c r="H51" s="217" t="str">
        <f>'Pole Vault'!$I38</f>
        <v/>
      </c>
      <c r="I51" s="126">
        <f>'Pole Vault'!$K38</f>
        <v>0</v>
      </c>
      <c r="K51" s="129">
        <v>4</v>
      </c>
      <c r="L51" s="121" t="str">
        <f>'Shot Put'!$H38</f>
        <v/>
      </c>
      <c r="M51" s="217" t="str">
        <f>'Shot Put'!$I38</f>
        <v/>
      </c>
      <c r="N51" s="126">
        <f>'Shot Put'!$K38</f>
        <v>0</v>
      </c>
    </row>
    <row r="52" spans="1:14" ht="12" customHeight="1" x14ac:dyDescent="0.2">
      <c r="A52" s="120">
        <v>5</v>
      </c>
      <c r="B52" s="137" t="str">
        <f>'High Jump'!$H39</f>
        <v/>
      </c>
      <c r="C52" s="218" t="str">
        <f>'High Jump'!$I39</f>
        <v/>
      </c>
      <c r="D52" s="138">
        <f>'High Jump'!$K39</f>
        <v>0</v>
      </c>
      <c r="F52" s="120">
        <v>5</v>
      </c>
      <c r="G52" s="137" t="str">
        <f>'Pole Vault'!$H39</f>
        <v/>
      </c>
      <c r="H52" s="218" t="str">
        <f>'Pole Vault'!$I39</f>
        <v/>
      </c>
      <c r="I52" s="138">
        <f>'Pole Vault'!$K39</f>
        <v>0</v>
      </c>
      <c r="K52" s="120">
        <v>5</v>
      </c>
      <c r="L52" s="137" t="str">
        <f>'Shot Put'!$H39</f>
        <v/>
      </c>
      <c r="M52" s="218" t="str">
        <f>'Shot Put'!$I39</f>
        <v/>
      </c>
      <c r="N52" s="138">
        <f>'Shot Put'!$K39</f>
        <v>0</v>
      </c>
    </row>
    <row r="53" spans="1:14" ht="12" customHeight="1" x14ac:dyDescent="0.2">
      <c r="A53" s="120">
        <v>6</v>
      </c>
      <c r="B53" s="137" t="str">
        <f>'High Jump'!$H40</f>
        <v/>
      </c>
      <c r="C53" s="218" t="str">
        <f>'High Jump'!$I40</f>
        <v/>
      </c>
      <c r="D53" s="138">
        <f>'High Jump'!$K40</f>
        <v>0</v>
      </c>
      <c r="F53" s="120">
        <v>6</v>
      </c>
      <c r="G53" s="137" t="str">
        <f>'Pole Vault'!$H40</f>
        <v/>
      </c>
      <c r="H53" s="218" t="str">
        <f>'Pole Vault'!$I40</f>
        <v/>
      </c>
      <c r="I53" s="138">
        <f>'Pole Vault'!$K40</f>
        <v>0</v>
      </c>
      <c r="K53" s="120">
        <v>6</v>
      </c>
      <c r="L53" s="137" t="str">
        <f>'Shot Put'!$H40</f>
        <v/>
      </c>
      <c r="M53" s="218" t="str">
        <f>'Shot Put'!$I40</f>
        <v/>
      </c>
      <c r="N53" s="138">
        <f>'Shot Put'!$K40</f>
        <v>0</v>
      </c>
    </row>
    <row r="54" spans="1:14" ht="12" customHeight="1" x14ac:dyDescent="0.2">
      <c r="A54" s="120">
        <v>7</v>
      </c>
      <c r="B54" s="137" t="str">
        <f>'High Jump'!$H41</f>
        <v/>
      </c>
      <c r="C54" s="218" t="str">
        <f>'High Jump'!$I41</f>
        <v/>
      </c>
      <c r="D54" s="138">
        <f>'High Jump'!$K41</f>
        <v>0</v>
      </c>
      <c r="F54" s="120">
        <v>7</v>
      </c>
      <c r="G54" s="137" t="str">
        <f>'Pole Vault'!$H41</f>
        <v/>
      </c>
      <c r="H54" s="218" t="str">
        <f>'Pole Vault'!$I41</f>
        <v/>
      </c>
      <c r="I54" s="138">
        <f>'Pole Vault'!$K41</f>
        <v>0</v>
      </c>
      <c r="K54" s="120">
        <v>7</v>
      </c>
      <c r="L54" s="137" t="str">
        <f>'Shot Put'!$H41</f>
        <v/>
      </c>
      <c r="M54" s="218" t="str">
        <f>'Shot Put'!$I41</f>
        <v/>
      </c>
      <c r="N54" s="138">
        <f>'Shot Put'!$K41</f>
        <v>0</v>
      </c>
    </row>
    <row r="55" spans="1:14" ht="12" customHeight="1" thickBot="1" x14ac:dyDescent="0.25">
      <c r="A55" s="122">
        <v>8</v>
      </c>
      <c r="B55" s="139" t="str">
        <f>'High Jump'!$H42</f>
        <v/>
      </c>
      <c r="C55" s="219" t="str">
        <f>'High Jump'!$I42</f>
        <v/>
      </c>
      <c r="D55" s="140">
        <f>'High Jump'!$K42</f>
        <v>0</v>
      </c>
      <c r="F55" s="122">
        <v>8</v>
      </c>
      <c r="G55" s="139" t="str">
        <f>'Pole Vault'!$H42</f>
        <v/>
      </c>
      <c r="H55" s="219" t="str">
        <f>'Pole Vault'!$I42</f>
        <v/>
      </c>
      <c r="I55" s="140">
        <f>'Pole Vault'!$K42</f>
        <v>0</v>
      </c>
      <c r="K55" s="122">
        <v>8</v>
      </c>
      <c r="L55" s="139" t="str">
        <f>'Shot Put'!$H42</f>
        <v/>
      </c>
      <c r="M55" s="219" t="str">
        <f>'Shot Put'!$I42</f>
        <v/>
      </c>
      <c r="N55" s="140">
        <f>'Shot Put'!$K42</f>
        <v>0</v>
      </c>
    </row>
    <row r="56" spans="1:14" ht="12" customHeight="1" thickBot="1" x14ac:dyDescent="0.25"/>
    <row r="57" spans="1:14" s="109" customFormat="1" ht="21.95" customHeight="1" thickBot="1" x14ac:dyDescent="0.4">
      <c r="A57" s="357" t="str">
        <f>Discus!C2</f>
        <v>Discus</v>
      </c>
      <c r="B57" s="358"/>
      <c r="C57" s="359"/>
      <c r="D57" s="360"/>
      <c r="F57" s="357" t="str">
        <f>Javelin!C2</f>
        <v>Javelin</v>
      </c>
      <c r="G57" s="358"/>
      <c r="H57" s="359"/>
      <c r="I57" s="360"/>
      <c r="K57" s="357" t="str">
        <f>Hammer!C2</f>
        <v>Hammer</v>
      </c>
      <c r="L57" s="358"/>
      <c r="M57" s="359"/>
      <c r="N57" s="360"/>
    </row>
    <row r="58" spans="1:14" ht="12" customHeight="1" thickBot="1" x14ac:dyDescent="0.25">
      <c r="A58" s="134" t="s">
        <v>5</v>
      </c>
      <c r="B58" s="135" t="s">
        <v>1</v>
      </c>
      <c r="C58" s="214" t="s">
        <v>41</v>
      </c>
      <c r="D58" s="136" t="s">
        <v>38</v>
      </c>
      <c r="F58" s="134" t="s">
        <v>5</v>
      </c>
      <c r="G58" s="135" t="s">
        <v>1</v>
      </c>
      <c r="H58" s="214" t="s">
        <v>41</v>
      </c>
      <c r="I58" s="136" t="s">
        <v>38</v>
      </c>
      <c r="K58" s="134" t="s">
        <v>5</v>
      </c>
      <c r="L58" s="135" t="s">
        <v>1</v>
      </c>
      <c r="M58" s="214" t="s">
        <v>41</v>
      </c>
      <c r="N58" s="136" t="s">
        <v>38</v>
      </c>
    </row>
    <row r="59" spans="1:14" ht="12" customHeight="1" x14ac:dyDescent="0.2">
      <c r="A59" s="130">
        <v>1</v>
      </c>
      <c r="B59" s="131" t="str">
        <f>Discus!$H35</f>
        <v>Katie  Webb</v>
      </c>
      <c r="C59" s="131" t="str">
        <f>Discus!$I35</f>
        <v>The Hemel Hempstead School</v>
      </c>
      <c r="D59" s="132">
        <f>Discus!$K35</f>
        <v>34.74</v>
      </c>
      <c r="F59" s="130">
        <v>1</v>
      </c>
      <c r="G59" s="131" t="str">
        <f>Javelin!$H35</f>
        <v>Freye Witheat</v>
      </c>
      <c r="H59" s="131" t="str">
        <f>Javelin!$I35</f>
        <v>Berkhamsted</v>
      </c>
      <c r="I59" s="132">
        <f>Javelin!$K35</f>
        <v>40.03</v>
      </c>
      <c r="K59" s="130">
        <v>1</v>
      </c>
      <c r="L59" s="131" t="str">
        <f>Hammer!$H35</f>
        <v/>
      </c>
      <c r="M59" s="131" t="str">
        <f>Hammer!$I35</f>
        <v/>
      </c>
      <c r="N59" s="132">
        <f>Hammer!$K35</f>
        <v>0</v>
      </c>
    </row>
    <row r="60" spans="1:14" ht="12" customHeight="1" x14ac:dyDescent="0.2">
      <c r="A60" s="111">
        <v>2</v>
      </c>
      <c r="B60" s="113" t="str">
        <f>Discus!$H36</f>
        <v>Olivia Lava</v>
      </c>
      <c r="C60" s="215" t="str">
        <f>Discus!$I36</f>
        <v>Queenswood</v>
      </c>
      <c r="D60" s="114">
        <f>Discus!$K36</f>
        <v>30.53</v>
      </c>
      <c r="F60" s="111">
        <v>2</v>
      </c>
      <c r="G60" s="113" t="str">
        <f>Javelin!$H36</f>
        <v/>
      </c>
      <c r="H60" s="215" t="str">
        <f>Javelin!$I36</f>
        <v/>
      </c>
      <c r="I60" s="114">
        <f>Javelin!$K36</f>
        <v>0</v>
      </c>
      <c r="K60" s="111">
        <v>2</v>
      </c>
      <c r="L60" s="113" t="str">
        <f>Hammer!$H36</f>
        <v/>
      </c>
      <c r="M60" s="215" t="str">
        <f>Hammer!$I36</f>
        <v/>
      </c>
      <c r="N60" s="114">
        <f>Hammer!$K36</f>
        <v>0</v>
      </c>
    </row>
    <row r="61" spans="1:14" ht="12" customHeight="1" thickBot="1" x14ac:dyDescent="0.25">
      <c r="A61" s="133">
        <v>3</v>
      </c>
      <c r="B61" s="142" t="str">
        <f>Discus!$H37</f>
        <v/>
      </c>
      <c r="C61" s="216" t="str">
        <f>Discus!$I37</f>
        <v/>
      </c>
      <c r="D61" s="141">
        <f>Discus!$K37</f>
        <v>0</v>
      </c>
      <c r="F61" s="133">
        <v>3</v>
      </c>
      <c r="G61" s="142" t="str">
        <f>Javelin!$H37</f>
        <v/>
      </c>
      <c r="H61" s="216" t="str">
        <f>Javelin!$I37</f>
        <v/>
      </c>
      <c r="I61" s="141">
        <f>Javelin!$K37</f>
        <v>0</v>
      </c>
      <c r="K61" s="133">
        <v>3</v>
      </c>
      <c r="L61" s="142" t="str">
        <f>Hammer!$H37</f>
        <v/>
      </c>
      <c r="M61" s="216" t="str">
        <f>Hammer!$I37</f>
        <v/>
      </c>
      <c r="N61" s="141">
        <f>Hammer!$K37</f>
        <v>0</v>
      </c>
    </row>
    <row r="62" spans="1:14" ht="12" customHeight="1" x14ac:dyDescent="0.2">
      <c r="A62" s="129">
        <v>4</v>
      </c>
      <c r="B62" s="121" t="str">
        <f>Discus!$H38</f>
        <v/>
      </c>
      <c r="C62" s="217" t="str">
        <f>Discus!$I38</f>
        <v/>
      </c>
      <c r="D62" s="126">
        <f>Discus!$K38</f>
        <v>0</v>
      </c>
      <c r="F62" s="129">
        <v>4</v>
      </c>
      <c r="G62" s="121" t="str">
        <f>Javelin!$H38</f>
        <v/>
      </c>
      <c r="H62" s="217" t="str">
        <f>Javelin!$I38</f>
        <v/>
      </c>
      <c r="I62" s="126">
        <f>Javelin!$K38</f>
        <v>0</v>
      </c>
      <c r="K62" s="129">
        <v>4</v>
      </c>
      <c r="L62" s="121" t="str">
        <f>Hammer!$H38</f>
        <v/>
      </c>
      <c r="M62" s="217" t="str">
        <f>Hammer!$I38</f>
        <v/>
      </c>
      <c r="N62" s="126">
        <f>Hammer!$K38</f>
        <v>0</v>
      </c>
    </row>
    <row r="63" spans="1:14" ht="12" customHeight="1" x14ac:dyDescent="0.2">
      <c r="A63" s="120">
        <v>5</v>
      </c>
      <c r="B63" s="137" t="str">
        <f>Discus!$H39</f>
        <v/>
      </c>
      <c r="C63" s="218" t="str">
        <f>Discus!$I39</f>
        <v/>
      </c>
      <c r="D63" s="138">
        <f>Discus!$K39</f>
        <v>0</v>
      </c>
      <c r="F63" s="120">
        <v>5</v>
      </c>
      <c r="G63" s="137" t="str">
        <f>Javelin!$H39</f>
        <v/>
      </c>
      <c r="H63" s="218" t="str">
        <f>Javelin!$I39</f>
        <v/>
      </c>
      <c r="I63" s="138">
        <f>Javelin!$K39</f>
        <v>0</v>
      </c>
      <c r="K63" s="120">
        <v>5</v>
      </c>
      <c r="L63" s="137" t="str">
        <f>Hammer!$H39</f>
        <v/>
      </c>
      <c r="M63" s="218" t="str">
        <f>Hammer!$I39</f>
        <v/>
      </c>
      <c r="N63" s="138">
        <f>Hammer!$K39</f>
        <v>0</v>
      </c>
    </row>
    <row r="64" spans="1:14" ht="12" customHeight="1" x14ac:dyDescent="0.2">
      <c r="A64" s="120">
        <v>6</v>
      </c>
      <c r="B64" s="137" t="str">
        <f>Discus!$H40</f>
        <v/>
      </c>
      <c r="C64" s="218" t="str">
        <f>Discus!$I40</f>
        <v/>
      </c>
      <c r="D64" s="138">
        <f>Discus!$K40</f>
        <v>0</v>
      </c>
      <c r="F64" s="120">
        <v>6</v>
      </c>
      <c r="G64" s="137" t="str">
        <f>Javelin!$H40</f>
        <v/>
      </c>
      <c r="H64" s="218" t="str">
        <f>Javelin!$I40</f>
        <v/>
      </c>
      <c r="I64" s="138">
        <f>Javelin!$K40</f>
        <v>0</v>
      </c>
      <c r="K64" s="120">
        <v>6</v>
      </c>
      <c r="L64" s="137" t="str">
        <f>Hammer!$H40</f>
        <v/>
      </c>
      <c r="M64" s="218" t="str">
        <f>Hammer!$I40</f>
        <v/>
      </c>
      <c r="N64" s="138">
        <f>Hammer!$K40</f>
        <v>0</v>
      </c>
    </row>
    <row r="65" spans="1:14" ht="12" customHeight="1" x14ac:dyDescent="0.2">
      <c r="A65" s="120">
        <v>7</v>
      </c>
      <c r="B65" s="137" t="str">
        <f>Discus!$H41</f>
        <v/>
      </c>
      <c r="C65" s="218" t="str">
        <f>Discus!$I41</f>
        <v/>
      </c>
      <c r="D65" s="138">
        <f>Discus!$K41</f>
        <v>0</v>
      </c>
      <c r="F65" s="120">
        <v>7</v>
      </c>
      <c r="G65" s="137" t="str">
        <f>Javelin!$H41</f>
        <v/>
      </c>
      <c r="H65" s="218" t="str">
        <f>Javelin!$I41</f>
        <v/>
      </c>
      <c r="I65" s="138">
        <f>Javelin!$K41</f>
        <v>0</v>
      </c>
      <c r="K65" s="120">
        <v>7</v>
      </c>
      <c r="L65" s="137" t="str">
        <f>Hammer!$H41</f>
        <v/>
      </c>
      <c r="M65" s="218" t="str">
        <f>Hammer!$I41</f>
        <v/>
      </c>
      <c r="N65" s="138">
        <f>Hammer!$K41</f>
        <v>0</v>
      </c>
    </row>
    <row r="66" spans="1:14" ht="12" customHeight="1" thickBot="1" x14ac:dyDescent="0.25">
      <c r="A66" s="122">
        <v>8</v>
      </c>
      <c r="B66" s="139" t="str">
        <f>Discus!$H42</f>
        <v/>
      </c>
      <c r="C66" s="219" t="str">
        <f>Discus!$I42</f>
        <v/>
      </c>
      <c r="D66" s="140">
        <f>Discus!$K42</f>
        <v>0</v>
      </c>
      <c r="F66" s="122">
        <v>8</v>
      </c>
      <c r="G66" s="139" t="str">
        <f>Javelin!$H42</f>
        <v/>
      </c>
      <c r="H66" s="219" t="str">
        <f>Javelin!$I42</f>
        <v/>
      </c>
      <c r="I66" s="140">
        <f>Javelin!$K42</f>
        <v>0</v>
      </c>
      <c r="K66" s="122">
        <v>8</v>
      </c>
      <c r="L66" s="139" t="str">
        <f>Hammer!$H42</f>
        <v/>
      </c>
      <c r="M66" s="219" t="str">
        <f>Hammer!$I42</f>
        <v/>
      </c>
      <c r="N66" s="140">
        <f>Hammer!$K42</f>
        <v>0</v>
      </c>
    </row>
  </sheetData>
  <mergeCells count="21">
    <mergeCell ref="A57:D57"/>
    <mergeCell ref="F57:I57"/>
    <mergeCell ref="K57:N57"/>
    <mergeCell ref="A35:D35"/>
    <mergeCell ref="F35:I35"/>
    <mergeCell ref="K35:N35"/>
    <mergeCell ref="A46:D46"/>
    <mergeCell ref="F46:I46"/>
    <mergeCell ref="K46:N46"/>
    <mergeCell ref="A13:D13"/>
    <mergeCell ref="F13:I13"/>
    <mergeCell ref="K13:N13"/>
    <mergeCell ref="A24:D24"/>
    <mergeCell ref="F24:I24"/>
    <mergeCell ref="K24:N24"/>
    <mergeCell ref="K1:N1"/>
    <mergeCell ref="F1:I1"/>
    <mergeCell ref="A1:D1"/>
    <mergeCell ref="A2:D2"/>
    <mergeCell ref="F2:I2"/>
    <mergeCell ref="K2:N2"/>
  </mergeCells>
  <pageMargins left="0.7" right="0.7" top="0.75" bottom="0.75" header="0.3" footer="0.3"/>
  <pageSetup paperSize="9" scale="45" orientation="portrait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9"/>
  <sheetViews>
    <sheetView topLeftCell="J18" zoomScale="125" zoomScaleNormal="125" workbookViewId="0">
      <selection activeCell="Z37" sqref="Z37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70" customWidth="1"/>
    <col min="3" max="3" width="6.7109375" style="270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270" customWidth="1"/>
    <col min="11" max="11" width="10.28515625" style="270" customWidth="1"/>
    <col min="12" max="13" width="6.7109375" style="270" customWidth="1"/>
    <col min="14" max="15" width="5.85546875" style="270" customWidth="1"/>
    <col min="16" max="16" width="8.42578125" style="270" customWidth="1"/>
    <col min="17" max="19" width="4.7109375" style="270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270" customWidth="1"/>
    <col min="25" max="25" width="4.42578125" style="8" customWidth="1"/>
    <col min="26" max="26" width="5.7109375" style="8" customWidth="1"/>
    <col min="27" max="27" width="15.7109375" style="50" customWidth="1"/>
    <col min="28" max="28" width="20.140625" style="270" customWidth="1"/>
    <col min="29" max="16384" width="9.140625" style="8"/>
  </cols>
  <sheetData>
    <row r="1" spans="1:28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ht="9.9499999999999993" customHeight="1" thickBot="1" x14ac:dyDescent="0.3">
      <c r="A2" s="364"/>
      <c r="B2" s="365"/>
      <c r="C2" s="366" t="s">
        <v>44</v>
      </c>
      <c r="D2" s="367"/>
      <c r="E2" s="37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43</v>
      </c>
      <c r="L2" s="181" t="s">
        <v>15</v>
      </c>
      <c r="M2" s="171" t="s">
        <v>17</v>
      </c>
      <c r="N2" s="170" t="s">
        <v>16</v>
      </c>
      <c r="O2" s="78" t="s">
        <v>5</v>
      </c>
      <c r="P2" s="79" t="s">
        <v>10</v>
      </c>
      <c r="Q2" s="276"/>
      <c r="R2" s="276"/>
      <c r="S2" s="276"/>
      <c r="T2" s="374"/>
      <c r="U2" s="375" t="s">
        <v>12</v>
      </c>
      <c r="V2" s="376"/>
      <c r="W2" s="376"/>
      <c r="X2" s="377"/>
      <c r="Y2" s="364"/>
      <c r="Z2" s="381" t="s">
        <v>13</v>
      </c>
      <c r="AA2" s="382"/>
      <c r="AB2" s="383"/>
    </row>
    <row r="3" spans="1:28" ht="9.9499999999999993" customHeight="1" thickBot="1" x14ac:dyDescent="0.3">
      <c r="A3" s="364"/>
      <c r="B3" s="365"/>
      <c r="C3" s="368"/>
      <c r="D3" s="369"/>
      <c r="E3" s="384" t="s">
        <v>3</v>
      </c>
      <c r="F3" s="385"/>
      <c r="G3" s="386"/>
      <c r="H3" s="45" t="str">
        <f t="shared" ref="H3:H42" si="0">IFERROR(VLOOKUP($J3,$Z$2:$AB$34,2,0),"")</f>
        <v/>
      </c>
      <c r="I3" s="45" t="str">
        <f t="shared" ref="I3:I42" si="1">IFERROR(VLOOKUP($J3,$Z$2:$AB$34,3,0),"")</f>
        <v/>
      </c>
      <c r="J3" s="282"/>
      <c r="K3" s="283"/>
      <c r="L3" s="172" t="str">
        <f>IF($K3=$D$40,"Equal",IF($K3&lt;$D$40,IF($K3&gt;0,"NEW","" )," "))</f>
        <v/>
      </c>
      <c r="M3" s="173" t="str">
        <f>IF($K3&lt;=$D$41,IF($K3&gt;0,"YES","" )," ")</f>
        <v/>
      </c>
      <c r="N3" s="174" t="str">
        <f>IF($K3&lt;=$D$42,IF($K3&gt;0,"YES","" )," ")</f>
        <v/>
      </c>
      <c r="O3" s="55" t="str">
        <f>IF(K3&gt;0,RANK(K3,$K$3:$K$10,1),"No Runner")</f>
        <v>No Runner</v>
      </c>
      <c r="P3" s="56" t="str">
        <f>IF(K3&gt;0,IF(Q3="no","No",RANK(Q3,$Q$3:$Q$34,1)+COUNTIF($Q$3:Q3,Q3)-1),"No Runner")</f>
        <v>No Runner</v>
      </c>
      <c r="Q3" s="56" t="str">
        <f>IF(K3&gt;0,IF(O3=1,K3,IF(S3&lt;9-COUNTIF($O$3:$O$34,1),K3,"no")),"No Runner")</f>
        <v>No Runner</v>
      </c>
      <c r="R3" s="56" t="str">
        <f>IF(K3&gt;0,IF(O3=1,"First",K3),"No Runner")</f>
        <v>No Runner</v>
      </c>
      <c r="S3" s="56" t="str">
        <f t="shared" ref="S3:S16" si="2">IF(K3&gt;0,IF(O3=1,"",COUNT($R$3:$R$34)+1-RANK(R3,$R$3:$R$34,0)),"")</f>
        <v/>
      </c>
      <c r="T3" s="374"/>
      <c r="U3" s="378"/>
      <c r="V3" s="379"/>
      <c r="W3" s="379"/>
      <c r="X3" s="380"/>
      <c r="Y3" s="364"/>
      <c r="Z3" s="291"/>
      <c r="AA3" s="292"/>
      <c r="AB3" s="293"/>
    </row>
    <row r="4" spans="1:28" ht="9.9499999999999993" customHeight="1" x14ac:dyDescent="0.25">
      <c r="A4" s="364"/>
      <c r="B4" s="365"/>
      <c r="C4" s="368"/>
      <c r="D4" s="369"/>
      <c r="E4" s="387"/>
      <c r="F4" s="388"/>
      <c r="G4" s="389"/>
      <c r="H4" s="13" t="str">
        <f t="shared" si="0"/>
        <v/>
      </c>
      <c r="I4" s="13" t="str">
        <f t="shared" si="1"/>
        <v/>
      </c>
      <c r="J4" s="284"/>
      <c r="K4" s="285"/>
      <c r="L4" s="175" t="str">
        <f t="shared" ref="L4:L42" si="3">IF($K4=$D$40,"Equal",IF($K4&lt;$D$40,IF($K4&gt;0,"NEW","" )," "))</f>
        <v/>
      </c>
      <c r="M4" s="176" t="str">
        <f t="shared" ref="M4:M42" si="4">IF($K4&lt;=$D$41,IF($K4&gt;0,"YES","" )," ")</f>
        <v/>
      </c>
      <c r="N4" s="177" t="str">
        <f t="shared" ref="N4:N42" si="5">IF($K4&lt;=$D$42,IF($K4&gt;0,"YES","" )," ")</f>
        <v/>
      </c>
      <c r="O4" s="272" t="str">
        <f t="shared" ref="O4:O10" si="6">IF(K4&gt;0,RANK(K4,$K$3:$K$10,1),"No Runner")</f>
        <v>No Runner</v>
      </c>
      <c r="P4" s="61" t="str">
        <f>IF(K4&gt;0,IF(Q4="no","No",RANK(Q4,$Q$3:$Q$34,1)+COUNTIF($Q$3:Q4,Q4)-1),"No Runner")</f>
        <v>No Runner</v>
      </c>
      <c r="Q4" s="61" t="str">
        <f t="shared" ref="Q4:Q34" si="7">IF(K4&gt;0,IF(O4=1,K4,IF(S4&lt;9-COUNTIF($O$3:$O$34,1),K4,"no")),"No Runner")</f>
        <v>No Runner</v>
      </c>
      <c r="R4" s="61" t="str">
        <f t="shared" ref="R4:R34" si="8">IF(K4&gt;0,IF(O4=1,"First",K4),"No Runner")</f>
        <v>No Runner</v>
      </c>
      <c r="S4" s="61" t="str">
        <f t="shared" si="2"/>
        <v/>
      </c>
      <c r="T4" s="374"/>
      <c r="U4" s="393" t="s">
        <v>20</v>
      </c>
      <c r="V4" s="394"/>
      <c r="W4" s="394"/>
      <c r="X4" s="395"/>
      <c r="Y4" s="364"/>
      <c r="Z4" s="291"/>
      <c r="AA4" s="292"/>
      <c r="AB4" s="293"/>
    </row>
    <row r="5" spans="1:28" ht="9.9499999999999993" customHeight="1" x14ac:dyDescent="0.25">
      <c r="A5" s="364"/>
      <c r="B5" s="365"/>
      <c r="C5" s="368"/>
      <c r="D5" s="369"/>
      <c r="E5" s="387"/>
      <c r="F5" s="388"/>
      <c r="G5" s="389"/>
      <c r="H5" s="13" t="str">
        <f t="shared" si="0"/>
        <v/>
      </c>
      <c r="I5" s="13" t="str">
        <f t="shared" si="1"/>
        <v/>
      </c>
      <c r="J5" s="284"/>
      <c r="K5" s="285"/>
      <c r="L5" s="175" t="str">
        <f t="shared" si="3"/>
        <v/>
      </c>
      <c r="M5" s="176" t="str">
        <f t="shared" si="4"/>
        <v/>
      </c>
      <c r="N5" s="177" t="str">
        <f t="shared" si="5"/>
        <v/>
      </c>
      <c r="O5" s="272" t="str">
        <f t="shared" si="6"/>
        <v>No Runner</v>
      </c>
      <c r="P5" s="61" t="str">
        <f>IF(K5&gt;0,IF(Q5="no","No",RANK(Q5,$Q$3:$Q$34,1)+COUNTIF($Q$3:Q5,Q5)-1),"No Runner")</f>
        <v>No Runner</v>
      </c>
      <c r="Q5" s="61" t="str">
        <f t="shared" si="7"/>
        <v>No Runner</v>
      </c>
      <c r="R5" s="61" t="str">
        <f t="shared" si="8"/>
        <v>No Runner</v>
      </c>
      <c r="S5" s="61" t="str">
        <f t="shared" si="2"/>
        <v/>
      </c>
      <c r="T5" s="374"/>
      <c r="U5" s="396"/>
      <c r="V5" s="397"/>
      <c r="W5" s="397"/>
      <c r="X5" s="398"/>
      <c r="Y5" s="364"/>
      <c r="Z5" s="291"/>
      <c r="AA5" s="292"/>
      <c r="AB5" s="293"/>
    </row>
    <row r="6" spans="1:28" ht="9.9499999999999993" customHeight="1" x14ac:dyDescent="0.25">
      <c r="A6" s="364"/>
      <c r="B6" s="365"/>
      <c r="C6" s="368"/>
      <c r="D6" s="369"/>
      <c r="E6" s="387"/>
      <c r="F6" s="388"/>
      <c r="G6" s="389"/>
      <c r="H6" s="13" t="str">
        <f t="shared" si="0"/>
        <v/>
      </c>
      <c r="I6" s="13" t="str">
        <f t="shared" si="1"/>
        <v/>
      </c>
      <c r="J6" s="284"/>
      <c r="K6" s="285"/>
      <c r="L6" s="175" t="str">
        <f t="shared" si="3"/>
        <v/>
      </c>
      <c r="M6" s="176" t="str">
        <f t="shared" si="4"/>
        <v/>
      </c>
      <c r="N6" s="177" t="str">
        <f t="shared" si="5"/>
        <v/>
      </c>
      <c r="O6" s="272" t="str">
        <f t="shared" si="6"/>
        <v>No Runner</v>
      </c>
      <c r="P6" s="61" t="str">
        <f>IF(K6&gt;0,IF(Q6="no","No",RANK(Q6,$Q$3:$Q$34,1)+COUNTIF($Q$3:Q6,Q6)-1),"No Runner")</f>
        <v>No Runner</v>
      </c>
      <c r="Q6" s="61" t="str">
        <f t="shared" si="7"/>
        <v>No Runner</v>
      </c>
      <c r="R6" s="61" t="str">
        <f t="shared" si="8"/>
        <v>No Runner</v>
      </c>
      <c r="S6" s="61" t="str">
        <f t="shared" si="2"/>
        <v/>
      </c>
      <c r="T6" s="374"/>
      <c r="U6" s="399"/>
      <c r="V6" s="400"/>
      <c r="W6" s="400"/>
      <c r="X6" s="401"/>
      <c r="Y6" s="364"/>
      <c r="Z6" s="291"/>
      <c r="AA6" s="292"/>
      <c r="AB6" s="293"/>
    </row>
    <row r="7" spans="1:28" ht="9.9499999999999993" customHeight="1" x14ac:dyDescent="0.25">
      <c r="A7" s="364"/>
      <c r="B7" s="365"/>
      <c r="C7" s="368"/>
      <c r="D7" s="369"/>
      <c r="E7" s="387"/>
      <c r="F7" s="388"/>
      <c r="G7" s="389"/>
      <c r="H7" s="13" t="str">
        <f t="shared" si="0"/>
        <v/>
      </c>
      <c r="I7" s="13" t="str">
        <f t="shared" si="1"/>
        <v/>
      </c>
      <c r="J7" s="284"/>
      <c r="K7" s="285"/>
      <c r="L7" s="175" t="str">
        <f t="shared" si="3"/>
        <v/>
      </c>
      <c r="M7" s="176" t="str">
        <f t="shared" si="4"/>
        <v/>
      </c>
      <c r="N7" s="177" t="str">
        <f t="shared" si="5"/>
        <v/>
      </c>
      <c r="O7" s="272" t="str">
        <f t="shared" si="6"/>
        <v>No Runner</v>
      </c>
      <c r="P7" s="61" t="str">
        <f>IF(K7&gt;0,IF(Q7="no","No",RANK(Q7,$Q$3:$Q$34,1)+COUNTIF($Q$3:Q7,Q7)-1),"No Runner")</f>
        <v>No Runner</v>
      </c>
      <c r="Q7" s="61" t="str">
        <f t="shared" si="7"/>
        <v>No Runner</v>
      </c>
      <c r="R7" s="61" t="str">
        <f t="shared" si="8"/>
        <v>No Runner</v>
      </c>
      <c r="S7" s="61" t="str">
        <f t="shared" si="2"/>
        <v/>
      </c>
      <c r="T7" s="374"/>
      <c r="U7" s="402" t="s">
        <v>51</v>
      </c>
      <c r="V7" s="403"/>
      <c r="W7" s="403"/>
      <c r="X7" s="404"/>
      <c r="Y7" s="364"/>
      <c r="Z7" s="291"/>
      <c r="AA7" s="292"/>
      <c r="AB7" s="293"/>
    </row>
    <row r="8" spans="1:28" ht="9.9499999999999993" customHeight="1" x14ac:dyDescent="0.25">
      <c r="A8" s="364"/>
      <c r="B8" s="365"/>
      <c r="C8" s="368"/>
      <c r="D8" s="369"/>
      <c r="E8" s="387"/>
      <c r="F8" s="388"/>
      <c r="G8" s="389"/>
      <c r="H8" s="13" t="str">
        <f t="shared" si="0"/>
        <v/>
      </c>
      <c r="I8" s="13" t="str">
        <f t="shared" si="1"/>
        <v/>
      </c>
      <c r="J8" s="284"/>
      <c r="K8" s="285"/>
      <c r="L8" s="175" t="str">
        <f t="shared" si="3"/>
        <v/>
      </c>
      <c r="M8" s="176" t="str">
        <f t="shared" si="4"/>
        <v/>
      </c>
      <c r="N8" s="177" t="str">
        <f t="shared" si="5"/>
        <v/>
      </c>
      <c r="O8" s="272" t="str">
        <f t="shared" si="6"/>
        <v>No Runner</v>
      </c>
      <c r="P8" s="61" t="str">
        <f>IF(K8&gt;0,IF(Q8="no","No",RANK(Q8,$Q$3:$Q$34,1)+COUNTIF($Q$3:Q8,Q8)-1),"No Runner")</f>
        <v>No Runner</v>
      </c>
      <c r="Q8" s="61" t="str">
        <f t="shared" si="7"/>
        <v>No Runner</v>
      </c>
      <c r="R8" s="61" t="str">
        <f t="shared" si="8"/>
        <v>No Runner</v>
      </c>
      <c r="S8" s="61" t="str">
        <f t="shared" si="2"/>
        <v/>
      </c>
      <c r="T8" s="374"/>
      <c r="U8" s="396"/>
      <c r="V8" s="397"/>
      <c r="W8" s="397"/>
      <c r="X8" s="398"/>
      <c r="Y8" s="364"/>
      <c r="Z8" s="291"/>
      <c r="AA8" s="292"/>
      <c r="AB8" s="293"/>
    </row>
    <row r="9" spans="1:28" ht="9.9499999999999993" customHeight="1" x14ac:dyDescent="0.25">
      <c r="A9" s="364"/>
      <c r="B9" s="365"/>
      <c r="C9" s="368"/>
      <c r="D9" s="369"/>
      <c r="E9" s="387"/>
      <c r="F9" s="388"/>
      <c r="G9" s="389"/>
      <c r="H9" s="12" t="str">
        <f t="shared" si="0"/>
        <v/>
      </c>
      <c r="I9" s="12" t="str">
        <f t="shared" si="1"/>
        <v/>
      </c>
      <c r="J9" s="284"/>
      <c r="K9" s="285"/>
      <c r="L9" s="175" t="str">
        <f t="shared" si="3"/>
        <v/>
      </c>
      <c r="M9" s="176" t="str">
        <f t="shared" si="4"/>
        <v/>
      </c>
      <c r="N9" s="177" t="str">
        <f t="shared" si="5"/>
        <v/>
      </c>
      <c r="O9" s="272" t="str">
        <f t="shared" si="6"/>
        <v>No Runner</v>
      </c>
      <c r="P9" s="61" t="str">
        <f>IF(K9&gt;0,IF(Q9="no","No",RANK(Q9,$Q$3:$Q$34,1)+COUNTIF($Q$3:Q9,Q9)-1),"No Runner")</f>
        <v>No Runner</v>
      </c>
      <c r="Q9" s="61" t="str">
        <f t="shared" si="7"/>
        <v>No Runner</v>
      </c>
      <c r="R9" s="61" t="str">
        <f t="shared" si="8"/>
        <v>No Runner</v>
      </c>
      <c r="S9" s="61" t="str">
        <f t="shared" si="2"/>
        <v/>
      </c>
      <c r="T9" s="374"/>
      <c r="U9" s="399"/>
      <c r="V9" s="400"/>
      <c r="W9" s="400"/>
      <c r="X9" s="401"/>
      <c r="Y9" s="364"/>
      <c r="Z9" s="291"/>
      <c r="AA9" s="292"/>
      <c r="AB9" s="293"/>
    </row>
    <row r="10" spans="1:28" ht="9.9499999999999993" customHeight="1" thickBot="1" x14ac:dyDescent="0.3">
      <c r="A10" s="364"/>
      <c r="B10" s="365"/>
      <c r="C10" s="368"/>
      <c r="D10" s="369"/>
      <c r="E10" s="390"/>
      <c r="F10" s="391"/>
      <c r="G10" s="392"/>
      <c r="H10" s="18" t="str">
        <f t="shared" si="0"/>
        <v/>
      </c>
      <c r="I10" s="18" t="str">
        <f t="shared" si="1"/>
        <v/>
      </c>
      <c r="J10" s="309"/>
      <c r="K10" s="289"/>
      <c r="L10" s="178" t="str">
        <f t="shared" si="3"/>
        <v/>
      </c>
      <c r="M10" s="179" t="str">
        <f t="shared" si="4"/>
        <v/>
      </c>
      <c r="N10" s="180" t="str">
        <f t="shared" si="5"/>
        <v/>
      </c>
      <c r="O10" s="274" t="str">
        <f t="shared" si="6"/>
        <v>No Runner</v>
      </c>
      <c r="P10" s="66" t="str">
        <f>IF(K10&gt;0,IF(Q10="no","No",RANK(Q10,$Q$3:$Q$34,1)+COUNTIF($Q$3:Q10,Q10)-1),"No Runner")</f>
        <v>No Runner</v>
      </c>
      <c r="Q10" s="66" t="str">
        <f t="shared" si="7"/>
        <v>No Runner</v>
      </c>
      <c r="R10" s="66" t="str">
        <f t="shared" si="8"/>
        <v>No Runner</v>
      </c>
      <c r="S10" s="66" t="str">
        <f t="shared" si="2"/>
        <v/>
      </c>
      <c r="T10" s="374"/>
      <c r="U10" s="402" t="s">
        <v>50</v>
      </c>
      <c r="V10" s="403"/>
      <c r="W10" s="403"/>
      <c r="X10" s="404"/>
      <c r="Y10" s="364"/>
      <c r="Z10" s="291"/>
      <c r="AA10" s="292"/>
      <c r="AB10" s="293"/>
    </row>
    <row r="11" spans="1:28" ht="9.9499999999999993" customHeight="1" x14ac:dyDescent="0.25">
      <c r="A11" s="364"/>
      <c r="B11" s="365"/>
      <c r="C11" s="368"/>
      <c r="D11" s="369"/>
      <c r="E11" s="384" t="s">
        <v>4</v>
      </c>
      <c r="F11" s="385"/>
      <c r="G11" s="386"/>
      <c r="H11" s="16" t="str">
        <f t="shared" si="0"/>
        <v/>
      </c>
      <c r="I11" s="16" t="str">
        <f t="shared" si="1"/>
        <v/>
      </c>
      <c r="J11" s="310"/>
      <c r="K11" s="283"/>
      <c r="L11" s="172" t="str">
        <f t="shared" si="3"/>
        <v/>
      </c>
      <c r="M11" s="173" t="str">
        <f t="shared" si="4"/>
        <v/>
      </c>
      <c r="N11" s="174" t="str">
        <f t="shared" si="5"/>
        <v/>
      </c>
      <c r="O11" s="55" t="str">
        <f>IF(K11&gt;0,RANK(K11,$K$11:$K$18,1),"No Runner")</f>
        <v>No Runner</v>
      </c>
      <c r="P11" s="56" t="str">
        <f>IF(K11&gt;0,IF(Q11="no","No",RANK(Q11,$Q$3:$Q$34,1)+COUNTIF($Q$3:Q11,Q11)-1),"No Runner")</f>
        <v>No Runner</v>
      </c>
      <c r="Q11" s="56" t="str">
        <f t="shared" si="7"/>
        <v>No Runner</v>
      </c>
      <c r="R11" s="56" t="str">
        <f t="shared" si="8"/>
        <v>No Runner</v>
      </c>
      <c r="S11" s="56" t="str">
        <f t="shared" si="2"/>
        <v/>
      </c>
      <c r="T11" s="374"/>
      <c r="U11" s="396"/>
      <c r="V11" s="397"/>
      <c r="W11" s="397"/>
      <c r="X11" s="398"/>
      <c r="Y11" s="364"/>
      <c r="Z11" s="291"/>
      <c r="AA11" s="292"/>
      <c r="AB11" s="293"/>
    </row>
    <row r="12" spans="1:28" ht="9.9499999999999993" customHeight="1" x14ac:dyDescent="0.25">
      <c r="A12" s="364"/>
      <c r="B12" s="365"/>
      <c r="C12" s="368"/>
      <c r="D12" s="369"/>
      <c r="E12" s="387"/>
      <c r="F12" s="388"/>
      <c r="G12" s="389"/>
      <c r="H12" s="13" t="str">
        <f t="shared" si="0"/>
        <v/>
      </c>
      <c r="I12" s="13" t="str">
        <f t="shared" si="1"/>
        <v/>
      </c>
      <c r="J12" s="284"/>
      <c r="K12" s="285"/>
      <c r="L12" s="175" t="str">
        <f t="shared" si="3"/>
        <v/>
      </c>
      <c r="M12" s="176" t="str">
        <f t="shared" si="4"/>
        <v/>
      </c>
      <c r="N12" s="177" t="str">
        <f t="shared" si="5"/>
        <v/>
      </c>
      <c r="O12" s="272" t="str">
        <f t="shared" ref="O12:O18" si="9">IF(K12&gt;0,RANK(K12,$K$11:$K$18,1),"No Runner")</f>
        <v>No Runner</v>
      </c>
      <c r="P12" s="61" t="str">
        <f>IF(K12&gt;0,IF(Q12="no","No",RANK(Q12,$Q$3:$Q$34,1)+COUNTIF($Q$3:Q12,Q12)-1),"No Runner")</f>
        <v>No Runner</v>
      </c>
      <c r="Q12" s="61" t="str">
        <f t="shared" si="7"/>
        <v>No Runner</v>
      </c>
      <c r="R12" s="61" t="str">
        <f t="shared" si="8"/>
        <v>No Runner</v>
      </c>
      <c r="S12" s="61" t="str">
        <f t="shared" si="2"/>
        <v/>
      </c>
      <c r="T12" s="374"/>
      <c r="U12" s="399"/>
      <c r="V12" s="400"/>
      <c r="W12" s="400"/>
      <c r="X12" s="401"/>
      <c r="Y12" s="364"/>
      <c r="Z12" s="291"/>
      <c r="AA12" s="292"/>
      <c r="AB12" s="293"/>
    </row>
    <row r="13" spans="1:28" ht="9.9499999999999993" customHeight="1" x14ac:dyDescent="0.25">
      <c r="A13" s="364"/>
      <c r="B13" s="365"/>
      <c r="C13" s="368"/>
      <c r="D13" s="369"/>
      <c r="E13" s="387"/>
      <c r="F13" s="388"/>
      <c r="G13" s="389"/>
      <c r="H13" s="13" t="str">
        <f t="shared" si="0"/>
        <v/>
      </c>
      <c r="I13" s="13" t="str">
        <f t="shared" si="1"/>
        <v/>
      </c>
      <c r="J13" s="284"/>
      <c r="K13" s="285"/>
      <c r="L13" s="175" t="str">
        <f t="shared" si="3"/>
        <v/>
      </c>
      <c r="M13" s="176" t="str">
        <f t="shared" si="4"/>
        <v/>
      </c>
      <c r="N13" s="177" t="str">
        <f t="shared" si="5"/>
        <v/>
      </c>
      <c r="O13" s="272" t="str">
        <f t="shared" si="9"/>
        <v>No Runner</v>
      </c>
      <c r="P13" s="61" t="str">
        <f>IF(K13&gt;0,IF(Q13="no","No",RANK(Q13,$Q$3:$Q$34,1)+COUNTIF($Q$3:Q13,Q13)-1),"No Runner")</f>
        <v>No Runner</v>
      </c>
      <c r="Q13" s="61" t="str">
        <f t="shared" si="7"/>
        <v>No Runner</v>
      </c>
      <c r="R13" s="61" t="str">
        <f t="shared" si="8"/>
        <v>No Runner</v>
      </c>
      <c r="S13" s="61" t="str">
        <f t="shared" si="2"/>
        <v/>
      </c>
      <c r="T13" s="374"/>
      <c r="U13" s="402" t="s">
        <v>52</v>
      </c>
      <c r="V13" s="403"/>
      <c r="W13" s="403"/>
      <c r="X13" s="404"/>
      <c r="Y13" s="364"/>
      <c r="Z13" s="291"/>
      <c r="AA13" s="292"/>
      <c r="AB13" s="293"/>
    </row>
    <row r="14" spans="1:28" ht="9.9499999999999993" customHeight="1" x14ac:dyDescent="0.25">
      <c r="A14" s="364"/>
      <c r="B14" s="365"/>
      <c r="C14" s="368"/>
      <c r="D14" s="369"/>
      <c r="E14" s="387"/>
      <c r="F14" s="388"/>
      <c r="G14" s="389"/>
      <c r="H14" s="13" t="str">
        <f t="shared" si="0"/>
        <v/>
      </c>
      <c r="I14" s="13" t="str">
        <f t="shared" si="1"/>
        <v/>
      </c>
      <c r="J14" s="284"/>
      <c r="K14" s="285"/>
      <c r="L14" s="175" t="str">
        <f t="shared" si="3"/>
        <v/>
      </c>
      <c r="M14" s="176" t="str">
        <f t="shared" si="4"/>
        <v/>
      </c>
      <c r="N14" s="177" t="str">
        <f t="shared" si="5"/>
        <v/>
      </c>
      <c r="O14" s="272" t="str">
        <f t="shared" si="9"/>
        <v>No Runner</v>
      </c>
      <c r="P14" s="61" t="str">
        <f>IF(K14&gt;0,IF(Q14="no","No",RANK(Q14,$Q$3:$Q$34,1)+COUNTIF($Q$3:Q14,Q14)-1),"No Runner")</f>
        <v>No Runner</v>
      </c>
      <c r="Q14" s="61" t="str">
        <f t="shared" si="7"/>
        <v>No Runner</v>
      </c>
      <c r="R14" s="61" t="str">
        <f t="shared" si="8"/>
        <v>No Runner</v>
      </c>
      <c r="S14" s="61" t="str">
        <f t="shared" si="2"/>
        <v/>
      </c>
      <c r="T14" s="374"/>
      <c r="U14" s="396"/>
      <c r="V14" s="397"/>
      <c r="W14" s="397"/>
      <c r="X14" s="398"/>
      <c r="Y14" s="364"/>
      <c r="Z14" s="291"/>
      <c r="AA14" s="292"/>
      <c r="AB14" s="293"/>
    </row>
    <row r="15" spans="1:28" ht="9.9499999999999993" customHeight="1" x14ac:dyDescent="0.25">
      <c r="A15" s="364"/>
      <c r="B15" s="365"/>
      <c r="C15" s="368"/>
      <c r="D15" s="369"/>
      <c r="E15" s="387"/>
      <c r="F15" s="388"/>
      <c r="G15" s="389"/>
      <c r="H15" s="13" t="str">
        <f t="shared" si="0"/>
        <v/>
      </c>
      <c r="I15" s="13" t="str">
        <f t="shared" si="1"/>
        <v/>
      </c>
      <c r="J15" s="284"/>
      <c r="K15" s="285"/>
      <c r="L15" s="175" t="str">
        <f t="shared" si="3"/>
        <v/>
      </c>
      <c r="M15" s="176" t="str">
        <f t="shared" si="4"/>
        <v/>
      </c>
      <c r="N15" s="177" t="str">
        <f t="shared" si="5"/>
        <v/>
      </c>
      <c r="O15" s="272" t="str">
        <f t="shared" si="9"/>
        <v>No Runner</v>
      </c>
      <c r="P15" s="61" t="str">
        <f>IF(K15&gt;0,IF(Q15="no","No",RANK(Q15,$Q$3:$Q$34,1)+COUNTIF($Q$3:Q15,Q15)-1),"No Runner")</f>
        <v>No Runner</v>
      </c>
      <c r="Q15" s="61" t="str">
        <f t="shared" si="7"/>
        <v>No Runner</v>
      </c>
      <c r="R15" s="61" t="str">
        <f t="shared" si="8"/>
        <v>No Runner</v>
      </c>
      <c r="S15" s="61" t="str">
        <f t="shared" si="2"/>
        <v/>
      </c>
      <c r="T15" s="374"/>
      <c r="U15" s="399"/>
      <c r="V15" s="400"/>
      <c r="W15" s="400"/>
      <c r="X15" s="401"/>
      <c r="Y15" s="364"/>
      <c r="Z15" s="291"/>
      <c r="AA15" s="292"/>
      <c r="AB15" s="293"/>
    </row>
    <row r="16" spans="1:28" ht="9.9499999999999993" customHeight="1" x14ac:dyDescent="0.25">
      <c r="A16" s="364"/>
      <c r="B16" s="365"/>
      <c r="C16" s="368"/>
      <c r="D16" s="369"/>
      <c r="E16" s="387"/>
      <c r="F16" s="388"/>
      <c r="G16" s="389"/>
      <c r="H16" s="15" t="str">
        <f t="shared" si="0"/>
        <v/>
      </c>
      <c r="I16" s="15" t="str">
        <f t="shared" si="1"/>
        <v/>
      </c>
      <c r="J16" s="284"/>
      <c r="K16" s="285"/>
      <c r="L16" s="175" t="str">
        <f t="shared" si="3"/>
        <v/>
      </c>
      <c r="M16" s="176" t="str">
        <f t="shared" si="4"/>
        <v/>
      </c>
      <c r="N16" s="177" t="str">
        <f t="shared" si="5"/>
        <v/>
      </c>
      <c r="O16" s="272" t="str">
        <f t="shared" si="9"/>
        <v>No Runner</v>
      </c>
      <c r="P16" s="61" t="str">
        <f>IF(K16&gt;0,IF(Q16="no","No",RANK(Q16,$Q$3:$Q$34,1)+COUNTIF($Q$3:Q16,Q16)-1),"No Runner")</f>
        <v>No Runner</v>
      </c>
      <c r="Q16" s="61" t="str">
        <f t="shared" si="7"/>
        <v>No Runner</v>
      </c>
      <c r="R16" s="61" t="str">
        <f t="shared" si="8"/>
        <v>No Runner</v>
      </c>
      <c r="S16" s="61" t="str">
        <f t="shared" si="2"/>
        <v/>
      </c>
      <c r="T16" s="374"/>
      <c r="U16" s="402" t="s">
        <v>53</v>
      </c>
      <c r="V16" s="403"/>
      <c r="W16" s="403"/>
      <c r="X16" s="404"/>
      <c r="Y16" s="364"/>
      <c r="Z16" s="291"/>
      <c r="AA16" s="292"/>
      <c r="AB16" s="293"/>
    </row>
    <row r="17" spans="1:28" ht="9.9499999999999993" customHeight="1" x14ac:dyDescent="0.25">
      <c r="A17" s="364"/>
      <c r="B17" s="365"/>
      <c r="C17" s="368"/>
      <c r="D17" s="369"/>
      <c r="E17" s="387"/>
      <c r="F17" s="388"/>
      <c r="G17" s="389"/>
      <c r="H17" s="7" t="str">
        <f t="shared" si="0"/>
        <v/>
      </c>
      <c r="I17" s="10" t="str">
        <f t="shared" si="1"/>
        <v/>
      </c>
      <c r="J17" s="286"/>
      <c r="K17" s="285"/>
      <c r="L17" s="175" t="str">
        <f t="shared" si="3"/>
        <v/>
      </c>
      <c r="M17" s="176" t="str">
        <f t="shared" si="4"/>
        <v/>
      </c>
      <c r="N17" s="177" t="str">
        <f t="shared" si="5"/>
        <v/>
      </c>
      <c r="O17" s="272" t="str">
        <f t="shared" si="9"/>
        <v>No Runner</v>
      </c>
      <c r="P17" s="61" t="str">
        <f>IF(K17&gt;0,IF(Q17="no","No",RANK(Q17,$Q$3:$Q$34,1)+COUNTIF($Q$3:Q17,Q17)-1),"No Runner")</f>
        <v>No Runner</v>
      </c>
      <c r="Q17" s="61" t="str">
        <f t="shared" si="7"/>
        <v>No Runner</v>
      </c>
      <c r="R17" s="61" t="str">
        <f t="shared" si="8"/>
        <v>No Runner</v>
      </c>
      <c r="S17" s="61" t="str">
        <f>IF(K17&gt;0,IF(O17=1,"",COUNT($R$3:$R$34)+1-RANK(R17,$R$3:$R$34,0)),"")</f>
        <v/>
      </c>
      <c r="T17" s="374"/>
      <c r="U17" s="396"/>
      <c r="V17" s="397"/>
      <c r="W17" s="397"/>
      <c r="X17" s="398"/>
      <c r="Y17" s="364"/>
      <c r="Z17" s="291"/>
      <c r="AA17" s="292"/>
      <c r="AB17" s="293"/>
    </row>
    <row r="18" spans="1:28" ht="9.9499999999999993" customHeight="1" thickBot="1" x14ac:dyDescent="0.3">
      <c r="A18" s="364"/>
      <c r="B18" s="365"/>
      <c r="C18" s="368"/>
      <c r="D18" s="369"/>
      <c r="E18" s="390"/>
      <c r="F18" s="391"/>
      <c r="G18" s="392"/>
      <c r="H18" s="9" t="str">
        <f t="shared" si="0"/>
        <v/>
      </c>
      <c r="I18" s="11" t="str">
        <f t="shared" si="1"/>
        <v/>
      </c>
      <c r="J18" s="300"/>
      <c r="K18" s="289"/>
      <c r="L18" s="178" t="str">
        <f t="shared" si="3"/>
        <v/>
      </c>
      <c r="M18" s="179" t="str">
        <f t="shared" si="4"/>
        <v/>
      </c>
      <c r="N18" s="180" t="str">
        <f t="shared" si="5"/>
        <v/>
      </c>
      <c r="O18" s="274" t="str">
        <f t="shared" si="9"/>
        <v>No Runner</v>
      </c>
      <c r="P18" s="66" t="str">
        <f>IF(K18&gt;0,IF(Q18="no","No",RANK(Q18,$Q$3:$Q$34,1)+COUNTIF($Q$3:Q18,Q18)-1),"No Runner")</f>
        <v>No Runner</v>
      </c>
      <c r="Q18" s="66" t="str">
        <f t="shared" si="7"/>
        <v>No Runner</v>
      </c>
      <c r="R18" s="66" t="str">
        <f t="shared" si="8"/>
        <v>No Runner</v>
      </c>
      <c r="S18" s="66" t="str">
        <f t="shared" ref="S18:S34" si="10">IF(K18&gt;0,IF(O18=1,"",COUNT($R$3:$R$34)+1-RANK(R18,$R$3:$R$34,0)),"")</f>
        <v/>
      </c>
      <c r="T18" s="374"/>
      <c r="U18" s="399"/>
      <c r="V18" s="400"/>
      <c r="W18" s="400"/>
      <c r="X18" s="401"/>
      <c r="Y18" s="364"/>
      <c r="Z18" s="291"/>
      <c r="AA18" s="292"/>
      <c r="AB18" s="293"/>
    </row>
    <row r="19" spans="1:28" ht="9.9499999999999993" customHeight="1" x14ac:dyDescent="0.25">
      <c r="A19" s="364"/>
      <c r="B19" s="365"/>
      <c r="C19" s="368"/>
      <c r="D19" s="369"/>
      <c r="E19" s="384" t="s">
        <v>6</v>
      </c>
      <c r="F19" s="385"/>
      <c r="G19" s="386"/>
      <c r="H19" s="17" t="str">
        <f t="shared" si="0"/>
        <v/>
      </c>
      <c r="I19" s="17" t="str">
        <f t="shared" si="1"/>
        <v/>
      </c>
      <c r="J19" s="310"/>
      <c r="K19" s="283"/>
      <c r="L19" s="172" t="str">
        <f t="shared" si="3"/>
        <v/>
      </c>
      <c r="M19" s="173" t="str">
        <f t="shared" si="4"/>
        <v/>
      </c>
      <c r="N19" s="174" t="str">
        <f t="shared" si="5"/>
        <v/>
      </c>
      <c r="O19" s="55" t="str">
        <f>IF(K19&gt;0,RANK(K19,$K$19:$K$26,1),"No Runner")</f>
        <v>No Runner</v>
      </c>
      <c r="P19" s="56" t="str">
        <f>IF(K19&gt;0,IF(Q19="no","No",RANK(Q19,$Q$3:$Q$34,1)+COUNTIF($Q$3:Q19,Q19)-1),"No Runner")</f>
        <v>No Runner</v>
      </c>
      <c r="Q19" s="56" t="str">
        <f t="shared" si="7"/>
        <v>No Runner</v>
      </c>
      <c r="R19" s="56" t="str">
        <f t="shared" si="8"/>
        <v>No Runner</v>
      </c>
      <c r="S19" s="56" t="str">
        <f t="shared" si="10"/>
        <v/>
      </c>
      <c r="T19" s="374"/>
      <c r="U19" s="402" t="s">
        <v>54</v>
      </c>
      <c r="V19" s="403"/>
      <c r="W19" s="403"/>
      <c r="X19" s="404"/>
      <c r="Y19" s="364"/>
      <c r="Z19" s="291"/>
      <c r="AA19" s="292"/>
      <c r="AB19" s="293"/>
    </row>
    <row r="20" spans="1:28" ht="9.9499999999999993" customHeight="1" x14ac:dyDescent="0.25">
      <c r="A20" s="364"/>
      <c r="B20" s="365"/>
      <c r="C20" s="368"/>
      <c r="D20" s="369"/>
      <c r="E20" s="387"/>
      <c r="F20" s="388"/>
      <c r="G20" s="389"/>
      <c r="H20" s="13" t="str">
        <f t="shared" si="0"/>
        <v/>
      </c>
      <c r="I20" s="13" t="str">
        <f t="shared" si="1"/>
        <v/>
      </c>
      <c r="J20" s="284"/>
      <c r="K20" s="285"/>
      <c r="L20" s="175" t="str">
        <f t="shared" si="3"/>
        <v/>
      </c>
      <c r="M20" s="176" t="str">
        <f t="shared" si="4"/>
        <v/>
      </c>
      <c r="N20" s="177" t="str">
        <f t="shared" si="5"/>
        <v/>
      </c>
      <c r="O20" s="272" t="str">
        <f t="shared" ref="O20:O26" si="11">IF(K20&gt;0,RANK(K20,$K$19:$K$26,1),"No Runner")</f>
        <v>No Runner</v>
      </c>
      <c r="P20" s="61" t="str">
        <f>IF(K20&gt;0,IF(Q20="no","No",RANK(Q20,$Q$3:$Q$34,1)+COUNTIF($Q$3:Q20,Q20)-1),"No Runner")</f>
        <v>No Runner</v>
      </c>
      <c r="Q20" s="61" t="str">
        <f t="shared" si="7"/>
        <v>No Runner</v>
      </c>
      <c r="R20" s="61" t="str">
        <f t="shared" si="8"/>
        <v>No Runner</v>
      </c>
      <c r="S20" s="61" t="str">
        <f t="shared" si="10"/>
        <v/>
      </c>
      <c r="T20" s="374"/>
      <c r="U20" s="396"/>
      <c r="V20" s="397"/>
      <c r="W20" s="397"/>
      <c r="X20" s="398"/>
      <c r="Y20" s="364"/>
      <c r="Z20" s="291"/>
      <c r="AA20" s="292"/>
      <c r="AB20" s="293"/>
    </row>
    <row r="21" spans="1:28" ht="9.9499999999999993" customHeight="1" x14ac:dyDescent="0.25">
      <c r="A21" s="364"/>
      <c r="B21" s="365"/>
      <c r="C21" s="368"/>
      <c r="D21" s="369"/>
      <c r="E21" s="387"/>
      <c r="F21" s="388"/>
      <c r="G21" s="389"/>
      <c r="H21" s="12" t="str">
        <f t="shared" si="0"/>
        <v/>
      </c>
      <c r="I21" s="12" t="str">
        <f t="shared" si="1"/>
        <v/>
      </c>
      <c r="J21" s="284"/>
      <c r="K21" s="285"/>
      <c r="L21" s="175" t="str">
        <f t="shared" si="3"/>
        <v/>
      </c>
      <c r="M21" s="176" t="str">
        <f t="shared" si="4"/>
        <v/>
      </c>
      <c r="N21" s="177" t="str">
        <f t="shared" si="5"/>
        <v/>
      </c>
      <c r="O21" s="272" t="str">
        <f t="shared" si="11"/>
        <v>No Runner</v>
      </c>
      <c r="P21" s="61" t="str">
        <f>IF(K21&gt;0,IF(Q21="no","No",RANK(Q21,$Q$3:$Q$34,1)+COUNTIF($Q$3:Q21,Q21)-1),"No Runner")</f>
        <v>No Runner</v>
      </c>
      <c r="Q21" s="61" t="str">
        <f t="shared" si="7"/>
        <v>No Runner</v>
      </c>
      <c r="R21" s="61" t="str">
        <f t="shared" si="8"/>
        <v>No Runner</v>
      </c>
      <c r="S21" s="61" t="str">
        <f t="shared" si="10"/>
        <v/>
      </c>
      <c r="T21" s="374"/>
      <c r="U21" s="399"/>
      <c r="V21" s="400"/>
      <c r="W21" s="400"/>
      <c r="X21" s="401"/>
      <c r="Y21" s="364"/>
      <c r="Z21" s="291"/>
      <c r="AA21" s="292"/>
      <c r="AB21" s="293"/>
    </row>
    <row r="22" spans="1:28" ht="9.9499999999999993" customHeight="1" x14ac:dyDescent="0.25">
      <c r="A22" s="364"/>
      <c r="B22" s="365"/>
      <c r="C22" s="368"/>
      <c r="D22" s="369"/>
      <c r="E22" s="387"/>
      <c r="F22" s="388"/>
      <c r="G22" s="389"/>
      <c r="H22" s="12" t="str">
        <f t="shared" si="0"/>
        <v/>
      </c>
      <c r="I22" s="12" t="str">
        <f t="shared" si="1"/>
        <v/>
      </c>
      <c r="J22" s="284"/>
      <c r="K22" s="285"/>
      <c r="L22" s="175" t="str">
        <f t="shared" si="3"/>
        <v/>
      </c>
      <c r="M22" s="176" t="str">
        <f t="shared" si="4"/>
        <v/>
      </c>
      <c r="N22" s="177" t="str">
        <f t="shared" si="5"/>
        <v/>
      </c>
      <c r="O22" s="272" t="str">
        <f t="shared" si="11"/>
        <v>No Runner</v>
      </c>
      <c r="P22" s="61" t="str">
        <f>IF(K22&gt;0,IF(Q22="no","No",RANK(Q22,$Q$3:$Q$34,1)+COUNTIF($Q$3:Q22,Q22)-1),"No Runner")</f>
        <v>No Runner</v>
      </c>
      <c r="Q22" s="61" t="str">
        <f t="shared" si="7"/>
        <v>No Runner</v>
      </c>
      <c r="R22" s="61" t="str">
        <f t="shared" si="8"/>
        <v>No Runner</v>
      </c>
      <c r="S22" s="61" t="str">
        <f t="shared" si="10"/>
        <v/>
      </c>
      <c r="T22" s="374"/>
      <c r="U22" s="405"/>
      <c r="V22" s="406"/>
      <c r="W22" s="406"/>
      <c r="X22" s="407"/>
      <c r="Y22" s="364"/>
      <c r="Z22" s="291"/>
      <c r="AA22" s="292"/>
      <c r="AB22" s="293"/>
    </row>
    <row r="23" spans="1:28" ht="9.9499999999999993" customHeight="1" x14ac:dyDescent="0.25">
      <c r="A23" s="364"/>
      <c r="B23" s="365"/>
      <c r="C23" s="368"/>
      <c r="D23" s="369"/>
      <c r="E23" s="387"/>
      <c r="F23" s="388"/>
      <c r="G23" s="389"/>
      <c r="H23" s="13" t="str">
        <f t="shared" si="0"/>
        <v/>
      </c>
      <c r="I23" s="13" t="str">
        <f t="shared" si="1"/>
        <v/>
      </c>
      <c r="J23" s="284"/>
      <c r="K23" s="285"/>
      <c r="L23" s="175" t="str">
        <f t="shared" si="3"/>
        <v/>
      </c>
      <c r="M23" s="176" t="str">
        <f t="shared" si="4"/>
        <v/>
      </c>
      <c r="N23" s="177" t="str">
        <f t="shared" si="5"/>
        <v/>
      </c>
      <c r="O23" s="272" t="str">
        <f t="shared" si="11"/>
        <v>No Runner</v>
      </c>
      <c r="P23" s="61" t="str">
        <f>IF(K23&gt;0,IF(Q23="no","No",RANK(Q23,$Q$3:$Q$34,1)+COUNTIF($Q$3:Q23,Q23)-1),"No Runner")</f>
        <v>No Runner</v>
      </c>
      <c r="Q23" s="61" t="str">
        <f t="shared" si="7"/>
        <v>No Runner</v>
      </c>
      <c r="R23" s="61" t="str">
        <f t="shared" si="8"/>
        <v>No Runner</v>
      </c>
      <c r="S23" s="61" t="str">
        <f t="shared" si="10"/>
        <v/>
      </c>
      <c r="T23" s="374"/>
      <c r="U23" s="408"/>
      <c r="V23" s="409"/>
      <c r="W23" s="409"/>
      <c r="X23" s="410"/>
      <c r="Y23" s="364"/>
      <c r="Z23" s="291"/>
      <c r="AA23" s="292"/>
      <c r="AB23" s="293"/>
    </row>
    <row r="24" spans="1:28" ht="9.9499999999999993" customHeight="1" x14ac:dyDescent="0.25">
      <c r="A24" s="364"/>
      <c r="B24" s="365"/>
      <c r="C24" s="368"/>
      <c r="D24" s="369"/>
      <c r="E24" s="387"/>
      <c r="F24" s="388"/>
      <c r="G24" s="389"/>
      <c r="H24" s="13" t="str">
        <f t="shared" si="0"/>
        <v/>
      </c>
      <c r="I24" s="13" t="str">
        <f t="shared" si="1"/>
        <v/>
      </c>
      <c r="J24" s="284"/>
      <c r="K24" s="285"/>
      <c r="L24" s="175" t="str">
        <f t="shared" si="3"/>
        <v/>
      </c>
      <c r="M24" s="176" t="str">
        <f t="shared" si="4"/>
        <v/>
      </c>
      <c r="N24" s="177" t="str">
        <f t="shared" si="5"/>
        <v/>
      </c>
      <c r="O24" s="272" t="str">
        <f t="shared" si="11"/>
        <v>No Runner</v>
      </c>
      <c r="P24" s="61" t="str">
        <f>IF(K24&gt;0,IF(Q24="no","No",RANK(Q24,$Q$3:$Q$34,1)+COUNTIF($Q$3:Q24,Q24)-1),"No Runner")</f>
        <v>No Runner</v>
      </c>
      <c r="Q24" s="61" t="str">
        <f t="shared" si="7"/>
        <v>No Runner</v>
      </c>
      <c r="R24" s="61" t="str">
        <f t="shared" si="8"/>
        <v>No Runner</v>
      </c>
      <c r="S24" s="61" t="str">
        <f t="shared" si="10"/>
        <v/>
      </c>
      <c r="T24" s="374"/>
      <c r="U24" s="411"/>
      <c r="V24" s="412"/>
      <c r="W24" s="412"/>
      <c r="X24" s="413"/>
      <c r="Y24" s="364"/>
      <c r="Z24" s="291"/>
      <c r="AA24" s="292"/>
      <c r="AB24" s="293"/>
    </row>
    <row r="25" spans="1:28" ht="9.9499999999999993" customHeight="1" x14ac:dyDescent="0.25">
      <c r="A25" s="364"/>
      <c r="B25" s="365"/>
      <c r="C25" s="368"/>
      <c r="D25" s="369"/>
      <c r="E25" s="387"/>
      <c r="F25" s="388"/>
      <c r="G25" s="389"/>
      <c r="H25" s="7" t="str">
        <f t="shared" si="0"/>
        <v/>
      </c>
      <c r="I25" s="10" t="str">
        <f t="shared" si="1"/>
        <v/>
      </c>
      <c r="J25" s="286"/>
      <c r="K25" s="285"/>
      <c r="L25" s="175" t="str">
        <f t="shared" si="3"/>
        <v/>
      </c>
      <c r="M25" s="176" t="str">
        <f t="shared" si="4"/>
        <v/>
      </c>
      <c r="N25" s="177" t="str">
        <f t="shared" si="5"/>
        <v/>
      </c>
      <c r="O25" s="272" t="str">
        <f t="shared" si="11"/>
        <v>No Runner</v>
      </c>
      <c r="P25" s="61" t="str">
        <f>IF(K25&gt;0,IF(Q25="no","No",RANK(Q25,$Q$3:$Q$34,1)+COUNTIF($Q$3:Q25,Q25)-1),"No Runner")</f>
        <v>No Runner</v>
      </c>
      <c r="Q25" s="61" t="str">
        <f t="shared" si="7"/>
        <v>No Runner</v>
      </c>
      <c r="R25" s="61" t="str">
        <f t="shared" si="8"/>
        <v>No Runner</v>
      </c>
      <c r="S25" s="61" t="str">
        <f t="shared" si="10"/>
        <v/>
      </c>
      <c r="T25" s="374"/>
      <c r="U25" s="405"/>
      <c r="V25" s="406"/>
      <c r="W25" s="406"/>
      <c r="X25" s="407"/>
      <c r="Y25" s="364"/>
      <c r="Z25" s="291"/>
      <c r="AA25" s="292"/>
      <c r="AB25" s="293"/>
    </row>
    <row r="26" spans="1:28" ht="9.9499999999999993" customHeight="1" thickBot="1" x14ac:dyDescent="0.3">
      <c r="A26" s="364"/>
      <c r="B26" s="365"/>
      <c r="C26" s="368"/>
      <c r="D26" s="369"/>
      <c r="E26" s="390"/>
      <c r="F26" s="391"/>
      <c r="G26" s="392"/>
      <c r="H26" s="9" t="str">
        <f t="shared" si="0"/>
        <v/>
      </c>
      <c r="I26" s="11" t="str">
        <f t="shared" si="1"/>
        <v/>
      </c>
      <c r="J26" s="300"/>
      <c r="K26" s="289"/>
      <c r="L26" s="178" t="str">
        <f t="shared" si="3"/>
        <v/>
      </c>
      <c r="M26" s="179" t="str">
        <f t="shared" si="4"/>
        <v/>
      </c>
      <c r="N26" s="180" t="str">
        <f t="shared" si="5"/>
        <v/>
      </c>
      <c r="O26" s="274" t="str">
        <f t="shared" si="11"/>
        <v>No Runner</v>
      </c>
      <c r="P26" s="66" t="str">
        <f>IF(K26&gt;0,IF(Q26="no","No",RANK(Q26,$Q$3:$Q$34,1)+COUNTIF($Q$3:Q26,Q26)-1),"No Runner")</f>
        <v>No Runner</v>
      </c>
      <c r="Q26" s="66" t="str">
        <f t="shared" si="7"/>
        <v>No Runner</v>
      </c>
      <c r="R26" s="66" t="str">
        <f t="shared" si="8"/>
        <v>No Runner</v>
      </c>
      <c r="S26" s="66" t="str">
        <f t="shared" si="10"/>
        <v/>
      </c>
      <c r="T26" s="374"/>
      <c r="U26" s="408"/>
      <c r="V26" s="409"/>
      <c r="W26" s="409"/>
      <c r="X26" s="410"/>
      <c r="Y26" s="364"/>
      <c r="Z26" s="291"/>
      <c r="AA26" s="292"/>
      <c r="AB26" s="293"/>
    </row>
    <row r="27" spans="1:28" ht="9.9499999999999993" customHeight="1" x14ac:dyDescent="0.25">
      <c r="A27" s="364"/>
      <c r="B27" s="365"/>
      <c r="C27" s="368"/>
      <c r="D27" s="369"/>
      <c r="E27" s="414" t="s">
        <v>9</v>
      </c>
      <c r="F27" s="415"/>
      <c r="G27" s="416"/>
      <c r="H27" s="19" t="str">
        <f t="shared" si="0"/>
        <v/>
      </c>
      <c r="I27" s="19" t="str">
        <f t="shared" si="1"/>
        <v/>
      </c>
      <c r="J27" s="310"/>
      <c r="K27" s="283"/>
      <c r="L27" s="172" t="str">
        <f t="shared" si="3"/>
        <v/>
      </c>
      <c r="M27" s="173" t="str">
        <f t="shared" si="4"/>
        <v/>
      </c>
      <c r="N27" s="174" t="str">
        <f t="shared" si="5"/>
        <v/>
      </c>
      <c r="O27" s="69" t="str">
        <f>IF(K27&gt;0,RANK(K27,$K$27:$K$34,1),"No Runner")</f>
        <v>No Runner</v>
      </c>
      <c r="P27" s="56" t="str">
        <f>IF(K27&gt;0,IF(Q27="no","No",RANK(Q27,$Q$3:$Q$34,1)+COUNTIF($Q$3:Q27,Q27)-1),"No Runner")</f>
        <v>No Runner</v>
      </c>
      <c r="Q27" s="56" t="str">
        <f t="shared" si="7"/>
        <v>No Runner</v>
      </c>
      <c r="R27" s="56" t="str">
        <f t="shared" si="8"/>
        <v>No Runner</v>
      </c>
      <c r="S27" s="56" t="str">
        <f t="shared" si="10"/>
        <v/>
      </c>
      <c r="T27" s="374"/>
      <c r="U27" s="411"/>
      <c r="V27" s="412"/>
      <c r="W27" s="412"/>
      <c r="X27" s="413"/>
      <c r="Y27" s="364"/>
      <c r="Z27" s="291"/>
      <c r="AA27" s="292"/>
      <c r="AB27" s="293"/>
    </row>
    <row r="28" spans="1:28" ht="9.9499999999999993" customHeight="1" x14ac:dyDescent="0.25">
      <c r="A28" s="364"/>
      <c r="B28" s="365"/>
      <c r="C28" s="368"/>
      <c r="D28" s="369"/>
      <c r="E28" s="417"/>
      <c r="F28" s="418"/>
      <c r="G28" s="419"/>
      <c r="H28" s="20" t="str">
        <f t="shared" si="0"/>
        <v/>
      </c>
      <c r="I28" s="20" t="str">
        <f t="shared" si="1"/>
        <v/>
      </c>
      <c r="J28" s="284"/>
      <c r="K28" s="285"/>
      <c r="L28" s="175" t="str">
        <f t="shared" si="3"/>
        <v/>
      </c>
      <c r="M28" s="176" t="str">
        <f t="shared" si="4"/>
        <v/>
      </c>
      <c r="N28" s="177" t="str">
        <f t="shared" si="5"/>
        <v/>
      </c>
      <c r="O28" s="273" t="str">
        <f t="shared" ref="O28:O34" si="12">IF(K28&gt;0,RANK(K28,$K$27:$K$34,1),"No Runner")</f>
        <v>No Runner</v>
      </c>
      <c r="P28" s="61" t="str">
        <f>IF(K28&gt;0,IF(Q28="no","No",RANK(Q28,$Q$3:$Q$34,1)+COUNTIF($Q$3:Q28,Q28)-1),"No Runner")</f>
        <v>No Runner</v>
      </c>
      <c r="Q28" s="61" t="str">
        <f t="shared" si="7"/>
        <v>No Runner</v>
      </c>
      <c r="R28" s="61" t="str">
        <f t="shared" si="8"/>
        <v>No Runner</v>
      </c>
      <c r="S28" s="61" t="str">
        <f t="shared" si="10"/>
        <v/>
      </c>
      <c r="T28" s="374"/>
      <c r="U28" s="405"/>
      <c r="V28" s="406"/>
      <c r="W28" s="406"/>
      <c r="X28" s="407"/>
      <c r="Y28" s="364"/>
      <c r="Z28" s="291"/>
      <c r="AA28" s="292"/>
      <c r="AB28" s="293"/>
    </row>
    <row r="29" spans="1:28" ht="9.9499999999999993" customHeight="1" x14ac:dyDescent="0.25">
      <c r="A29" s="364"/>
      <c r="B29" s="365"/>
      <c r="C29" s="368"/>
      <c r="D29" s="369"/>
      <c r="E29" s="417"/>
      <c r="F29" s="418"/>
      <c r="G29" s="419"/>
      <c r="H29" s="21" t="str">
        <f t="shared" si="0"/>
        <v/>
      </c>
      <c r="I29" s="21" t="str">
        <f t="shared" si="1"/>
        <v/>
      </c>
      <c r="J29" s="284"/>
      <c r="K29" s="285"/>
      <c r="L29" s="175" t="str">
        <f t="shared" si="3"/>
        <v/>
      </c>
      <c r="M29" s="176" t="str">
        <f t="shared" si="4"/>
        <v/>
      </c>
      <c r="N29" s="177" t="str">
        <f t="shared" si="5"/>
        <v/>
      </c>
      <c r="O29" s="273" t="str">
        <f t="shared" si="12"/>
        <v>No Runner</v>
      </c>
      <c r="P29" s="61" t="str">
        <f>IF(K29&gt;0,IF(Q29="no","No",RANK(Q29,$Q$3:$Q$34,1)+COUNTIF($Q$3:Q29,Q29)-1),"No Runner")</f>
        <v>No Runner</v>
      </c>
      <c r="Q29" s="61" t="str">
        <f t="shared" si="7"/>
        <v>No Runner</v>
      </c>
      <c r="R29" s="61" t="str">
        <f t="shared" si="8"/>
        <v>No Runner</v>
      </c>
      <c r="S29" s="61" t="str">
        <f t="shared" si="10"/>
        <v/>
      </c>
      <c r="T29" s="374"/>
      <c r="U29" s="408"/>
      <c r="V29" s="409"/>
      <c r="W29" s="409"/>
      <c r="X29" s="410"/>
      <c r="Y29" s="364"/>
      <c r="Z29" s="291"/>
      <c r="AA29" s="292"/>
      <c r="AB29" s="293"/>
    </row>
    <row r="30" spans="1:28" ht="9.9499999999999993" customHeight="1" thickBot="1" x14ac:dyDescent="0.3">
      <c r="A30" s="364"/>
      <c r="B30" s="365"/>
      <c r="C30" s="368"/>
      <c r="D30" s="369"/>
      <c r="E30" s="417"/>
      <c r="F30" s="418"/>
      <c r="G30" s="419"/>
      <c r="H30" s="20" t="str">
        <f t="shared" si="0"/>
        <v/>
      </c>
      <c r="I30" s="20" t="str">
        <f t="shared" si="1"/>
        <v/>
      </c>
      <c r="J30" s="284"/>
      <c r="K30" s="285"/>
      <c r="L30" s="175" t="str">
        <f t="shared" si="3"/>
        <v/>
      </c>
      <c r="M30" s="176" t="str">
        <f t="shared" si="4"/>
        <v/>
      </c>
      <c r="N30" s="177" t="str">
        <f t="shared" si="5"/>
        <v/>
      </c>
      <c r="O30" s="273" t="str">
        <f t="shared" si="12"/>
        <v>No Runner</v>
      </c>
      <c r="P30" s="61" t="str">
        <f>IF(K30&gt;0,IF(Q30="no","No",RANK(Q30,$Q$3:$Q$34,1)+COUNTIF($Q$3:Q30,Q30)-1),"No Runner")</f>
        <v>No Runner</v>
      </c>
      <c r="Q30" s="61" t="str">
        <f t="shared" si="7"/>
        <v>No Runner</v>
      </c>
      <c r="R30" s="61" t="str">
        <f t="shared" si="8"/>
        <v>No Runner</v>
      </c>
      <c r="S30" s="61" t="str">
        <f t="shared" si="10"/>
        <v/>
      </c>
      <c r="T30" s="374"/>
      <c r="U30" s="423"/>
      <c r="V30" s="424"/>
      <c r="W30" s="424"/>
      <c r="X30" s="425"/>
      <c r="Y30" s="364"/>
      <c r="Z30" s="291"/>
      <c r="AA30" s="292"/>
      <c r="AB30" s="293"/>
    </row>
    <row r="31" spans="1:28" ht="9.9499999999999993" customHeight="1" thickBot="1" x14ac:dyDescent="0.3">
      <c r="A31" s="364"/>
      <c r="B31" s="365"/>
      <c r="C31" s="368"/>
      <c r="D31" s="369"/>
      <c r="E31" s="417"/>
      <c r="F31" s="418"/>
      <c r="G31" s="419"/>
      <c r="H31" s="20" t="str">
        <f t="shared" si="0"/>
        <v/>
      </c>
      <c r="I31" s="20" t="str">
        <f t="shared" si="1"/>
        <v/>
      </c>
      <c r="J31" s="284"/>
      <c r="K31" s="285"/>
      <c r="L31" s="175" t="str">
        <f t="shared" si="3"/>
        <v/>
      </c>
      <c r="M31" s="176" t="str">
        <f t="shared" si="4"/>
        <v/>
      </c>
      <c r="N31" s="177" t="str">
        <f t="shared" si="5"/>
        <v/>
      </c>
      <c r="O31" s="273" t="str">
        <f t="shared" si="12"/>
        <v>No Runner</v>
      </c>
      <c r="P31" s="61" t="str">
        <f>IF(K31&gt;0,IF(Q31="no","No",RANK(Q31,$Q$3:$Q$34,1)+COUNTIF($Q$3:Q31,Q31)-1),"No Runner")</f>
        <v>No Runner</v>
      </c>
      <c r="Q31" s="61" t="str">
        <f t="shared" si="7"/>
        <v>No Runner</v>
      </c>
      <c r="R31" s="61" t="str">
        <f t="shared" si="8"/>
        <v>No Runner</v>
      </c>
      <c r="S31" s="61" t="str">
        <f t="shared" si="10"/>
        <v/>
      </c>
      <c r="T31" s="374"/>
      <c r="U31" s="48"/>
      <c r="V31" s="48"/>
      <c r="W31" s="48"/>
      <c r="Y31" s="364"/>
      <c r="Z31" s="291"/>
      <c r="AA31" s="292"/>
      <c r="AB31" s="293"/>
    </row>
    <row r="32" spans="1:28" ht="9.9499999999999993" customHeight="1" thickBot="1" x14ac:dyDescent="0.3">
      <c r="A32" s="364"/>
      <c r="B32" s="365"/>
      <c r="C32" s="368"/>
      <c r="D32" s="369"/>
      <c r="E32" s="417"/>
      <c r="F32" s="418"/>
      <c r="G32" s="419"/>
      <c r="H32" s="20" t="str">
        <f t="shared" si="0"/>
        <v/>
      </c>
      <c r="I32" s="20" t="str">
        <f t="shared" si="1"/>
        <v/>
      </c>
      <c r="J32" s="284"/>
      <c r="K32" s="285"/>
      <c r="L32" s="175" t="str">
        <f t="shared" si="3"/>
        <v/>
      </c>
      <c r="M32" s="176" t="str">
        <f t="shared" si="4"/>
        <v/>
      </c>
      <c r="N32" s="177" t="str">
        <f t="shared" si="5"/>
        <v/>
      </c>
      <c r="O32" s="273" t="str">
        <f t="shared" si="12"/>
        <v>No Runner</v>
      </c>
      <c r="P32" s="61" t="str">
        <f>IF(K32&gt;0,IF(Q32="no","No",RANK(Q32,$Q$3:$Q$34,1)+COUNTIF($Q$3:Q32,Q32)-1),"No Runner")</f>
        <v>No Runner</v>
      </c>
      <c r="Q32" s="61" t="str">
        <f t="shared" si="7"/>
        <v>No Runner</v>
      </c>
      <c r="R32" s="61" t="str">
        <f t="shared" si="8"/>
        <v>No Runner</v>
      </c>
      <c r="S32" s="61" t="str">
        <f t="shared" si="10"/>
        <v/>
      </c>
      <c r="T32" s="374"/>
      <c r="U32" s="426" t="str">
        <f>C2&amp;" Finalists"</f>
        <v>300m Finalists</v>
      </c>
      <c r="V32" s="427"/>
      <c r="W32" s="427"/>
      <c r="X32" s="428"/>
      <c r="Y32" s="364"/>
      <c r="Z32" s="291"/>
      <c r="AA32" s="292"/>
      <c r="AB32" s="293"/>
    </row>
    <row r="33" spans="1:29" ht="9.9499999999999993" customHeight="1" x14ac:dyDescent="0.25">
      <c r="A33" s="432"/>
      <c r="B33" s="433" t="s">
        <v>11</v>
      </c>
      <c r="C33" s="368"/>
      <c r="D33" s="369"/>
      <c r="E33" s="417"/>
      <c r="F33" s="418"/>
      <c r="G33" s="419"/>
      <c r="H33" s="21" t="str">
        <f t="shared" si="0"/>
        <v/>
      </c>
      <c r="I33" s="21" t="str">
        <f t="shared" si="1"/>
        <v/>
      </c>
      <c r="J33" s="284"/>
      <c r="K33" s="285"/>
      <c r="L33" s="175" t="str">
        <f t="shared" si="3"/>
        <v/>
      </c>
      <c r="M33" s="176" t="str">
        <f t="shared" si="4"/>
        <v/>
      </c>
      <c r="N33" s="177" t="str">
        <f t="shared" si="5"/>
        <v/>
      </c>
      <c r="O33" s="273" t="str">
        <f t="shared" si="12"/>
        <v>No Runner</v>
      </c>
      <c r="P33" s="61" t="str">
        <f>IF(K33&gt;0,IF(Q33="no","No",RANK(Q33,$Q$3:$Q$34,1)+COUNTIF($Q$3:Q33,Q33)-1),"No Runner")</f>
        <v>No Runner</v>
      </c>
      <c r="Q33" s="61" t="str">
        <f t="shared" si="7"/>
        <v>No Runner</v>
      </c>
      <c r="R33" s="61" t="str">
        <f t="shared" si="8"/>
        <v>No Runner</v>
      </c>
      <c r="S33" s="61" t="str">
        <f t="shared" si="10"/>
        <v/>
      </c>
      <c r="T33" s="374"/>
      <c r="U33" s="429"/>
      <c r="V33" s="430"/>
      <c r="W33" s="430"/>
      <c r="X33" s="431"/>
      <c r="Y33" s="364"/>
      <c r="Z33" s="291"/>
      <c r="AA33" s="292"/>
      <c r="AB33" s="293"/>
    </row>
    <row r="34" spans="1:29" ht="9.9499999999999993" customHeight="1" thickBot="1" x14ac:dyDescent="0.3">
      <c r="A34" s="432"/>
      <c r="B34" s="434"/>
      <c r="C34" s="368"/>
      <c r="D34" s="369"/>
      <c r="E34" s="420"/>
      <c r="F34" s="421"/>
      <c r="G34" s="422"/>
      <c r="H34" s="11" t="str">
        <f t="shared" si="0"/>
        <v/>
      </c>
      <c r="I34" s="11" t="str">
        <f t="shared" si="1"/>
        <v/>
      </c>
      <c r="J34" s="300"/>
      <c r="K34" s="289"/>
      <c r="L34" s="178" t="str">
        <f t="shared" si="3"/>
        <v/>
      </c>
      <c r="M34" s="179" t="str">
        <f t="shared" si="4"/>
        <v/>
      </c>
      <c r="N34" s="180" t="str">
        <f t="shared" si="5"/>
        <v/>
      </c>
      <c r="O34" s="275" t="str">
        <f t="shared" si="12"/>
        <v>No Runner</v>
      </c>
      <c r="P34" s="66" t="str">
        <f>IF(K34&gt;0,IF(Q34="no","No",RANK(Q34,$Q$3:$Q$34,1)+COUNTIF($Q$3:Q34,Q34)-1),"No Runner")</f>
        <v>No Runner</v>
      </c>
      <c r="Q34" s="66" t="str">
        <f t="shared" si="7"/>
        <v>No Runner</v>
      </c>
      <c r="R34" s="66" t="str">
        <f t="shared" si="8"/>
        <v>No Runner</v>
      </c>
      <c r="S34" s="66" t="str">
        <f t="shared" si="10"/>
        <v/>
      </c>
      <c r="T34" s="374"/>
      <c r="U34" s="268" t="s">
        <v>45</v>
      </c>
      <c r="V34" s="70" t="s">
        <v>1</v>
      </c>
      <c r="W34" s="207" t="s">
        <v>41</v>
      </c>
      <c r="X34" s="71" t="s">
        <v>8</v>
      </c>
      <c r="Y34" s="364"/>
      <c r="Z34" s="294"/>
      <c r="AA34" s="295"/>
      <c r="AB34" s="296"/>
    </row>
    <row r="35" spans="1:29" ht="9.9499999999999993" customHeight="1" thickBot="1" x14ac:dyDescent="0.3">
      <c r="A35" s="432"/>
      <c r="B35" s="169">
        <v>1</v>
      </c>
      <c r="C35" s="368"/>
      <c r="D35" s="369"/>
      <c r="E35" s="435" t="str">
        <f>C2&amp;" Final"</f>
        <v>300m Final</v>
      </c>
      <c r="G35" s="52">
        <v>1</v>
      </c>
      <c r="H35" s="53" t="str">
        <f t="shared" si="0"/>
        <v/>
      </c>
      <c r="I35" s="53" t="str">
        <f t="shared" si="1"/>
        <v/>
      </c>
      <c r="J35" s="311"/>
      <c r="K35" s="283"/>
      <c r="L35" s="172" t="str">
        <f t="shared" si="3"/>
        <v/>
      </c>
      <c r="M35" s="173" t="str">
        <f t="shared" si="4"/>
        <v/>
      </c>
      <c r="N35" s="174" t="str">
        <f t="shared" si="5"/>
        <v/>
      </c>
      <c r="O35" s="69"/>
      <c r="P35" s="438" t="str">
        <f>Entries!$A$1</f>
        <v>U19 Girls</v>
      </c>
      <c r="Q35" s="238"/>
      <c r="R35" s="238"/>
      <c r="S35" s="238"/>
      <c r="T35" s="76"/>
      <c r="U35" s="56">
        <v>4</v>
      </c>
      <c r="V35" s="57" t="str">
        <f>IFERROR(INDEX($H$3:$H$34,MATCH($B35,$P$3:$P$34,0)),"")</f>
        <v/>
      </c>
      <c r="W35" s="85" t="str">
        <f>IFERROR(INDEX($I$3:$I$34,MATCH($B35,$P$3:$P$34,0)),"")</f>
        <v/>
      </c>
      <c r="X35" s="54" t="str">
        <f>IFERROR(INDEX($J$3:$J$34,MATCH($B35,$P$3:$P$34,0)),"")</f>
        <v/>
      </c>
      <c r="Y35" s="364"/>
      <c r="Z35" s="277"/>
      <c r="AA35" s="277"/>
      <c r="AB35" s="277"/>
    </row>
    <row r="36" spans="1:29" ht="9.9499999999999993" customHeight="1" thickBot="1" x14ac:dyDescent="0.3">
      <c r="A36" s="432"/>
      <c r="B36" s="49">
        <v>2</v>
      </c>
      <c r="C36" s="368"/>
      <c r="D36" s="369"/>
      <c r="E36" s="436"/>
      <c r="G36" s="43">
        <v>2</v>
      </c>
      <c r="H36" s="40" t="str">
        <f t="shared" si="0"/>
        <v/>
      </c>
      <c r="I36" s="209" t="str">
        <f t="shared" si="1"/>
        <v/>
      </c>
      <c r="J36" s="312"/>
      <c r="K36" s="285"/>
      <c r="L36" s="175" t="str">
        <f t="shared" si="3"/>
        <v/>
      </c>
      <c r="M36" s="176" t="str">
        <f t="shared" si="4"/>
        <v/>
      </c>
      <c r="N36" s="177" t="str">
        <f t="shared" si="5"/>
        <v/>
      </c>
      <c r="O36" s="273"/>
      <c r="P36" s="439"/>
      <c r="Q36" s="238"/>
      <c r="R36" s="238"/>
      <c r="S36" s="238"/>
      <c r="T36" s="76"/>
      <c r="U36" s="268">
        <v>5</v>
      </c>
      <c r="V36" s="70" t="str">
        <f t="shared" ref="V36:V42" si="13">IFERROR(INDEX($H$3:$H$34,MATCH($B36,$P$3:$P$34,0)),"")</f>
        <v/>
      </c>
      <c r="W36" s="207" t="str">
        <f t="shared" ref="W36:W42" si="14">IFERROR(INDEX($I$3:$I$34,MATCH($B36,$P$3:$P$34,0)),"")</f>
        <v/>
      </c>
      <c r="X36" s="71" t="str">
        <f>IFERROR(INDEX($J$3:$J$34,MATCH($B36,$P$3:$P$34,0)),"")</f>
        <v/>
      </c>
      <c r="Y36" s="364"/>
      <c r="Z36" s="381" t="s">
        <v>47</v>
      </c>
      <c r="AA36" s="382" t="s">
        <v>46</v>
      </c>
      <c r="AB36" s="383"/>
      <c r="AC36" s="29"/>
    </row>
    <row r="37" spans="1:29" ht="9.9499999999999993" customHeight="1" thickBot="1" x14ac:dyDescent="0.3">
      <c r="A37" s="432"/>
      <c r="B37" s="49">
        <v>3</v>
      </c>
      <c r="C37" s="368"/>
      <c r="D37" s="369"/>
      <c r="E37" s="436"/>
      <c r="G37" s="144">
        <v>3</v>
      </c>
      <c r="H37" s="145" t="str">
        <f t="shared" si="0"/>
        <v/>
      </c>
      <c r="I37" s="210" t="str">
        <f t="shared" si="1"/>
        <v/>
      </c>
      <c r="J37" s="312"/>
      <c r="K37" s="285"/>
      <c r="L37" s="175" t="str">
        <f t="shared" si="3"/>
        <v/>
      </c>
      <c r="M37" s="176" t="str">
        <f t="shared" si="4"/>
        <v/>
      </c>
      <c r="N37" s="177" t="str">
        <f t="shared" si="5"/>
        <v/>
      </c>
      <c r="O37" s="273"/>
      <c r="P37" s="439"/>
      <c r="Q37" s="238"/>
      <c r="R37" s="238"/>
      <c r="S37" s="238"/>
      <c r="T37" s="76"/>
      <c r="U37" s="268">
        <v>3</v>
      </c>
      <c r="V37" s="70" t="str">
        <f t="shared" si="13"/>
        <v/>
      </c>
      <c r="W37" s="207" t="str">
        <f t="shared" si="14"/>
        <v/>
      </c>
      <c r="X37" s="71" t="str">
        <f t="shared" ref="X37:X42" si="15">IFERROR(INDEX($J$3:$J$34,MATCH($B37,$P$3:$P$34,0)),"")</f>
        <v/>
      </c>
      <c r="Y37" s="364"/>
      <c r="Z37" s="290"/>
      <c r="AA37" s="85" t="str">
        <f>IFERROR(VLOOKUP($Z37,Entries!$B$2:$E$1000,2,0),"")</f>
        <v/>
      </c>
      <c r="AB37" s="85" t="str">
        <f>IFERROR(VLOOKUP($Z37,Entries!$B$2:$E$1000,3,0),"")</f>
        <v/>
      </c>
      <c r="AC37" s="54" t="str">
        <f>IFERROR(VLOOKUP($Z37,Entries!$B$2:$E$1000,4,0),"")</f>
        <v/>
      </c>
    </row>
    <row r="38" spans="1:29" ht="9.9499999999999993" customHeight="1" thickBot="1" x14ac:dyDescent="0.3">
      <c r="A38" s="432"/>
      <c r="B38" s="49">
        <v>4</v>
      </c>
      <c r="C38" s="370"/>
      <c r="D38" s="371"/>
      <c r="E38" s="436"/>
      <c r="G38" s="146">
        <v>4</v>
      </c>
      <c r="H38" s="147" t="str">
        <f t="shared" si="0"/>
        <v/>
      </c>
      <c r="I38" s="211" t="str">
        <f t="shared" si="1"/>
        <v/>
      </c>
      <c r="J38" s="312"/>
      <c r="K38" s="285"/>
      <c r="L38" s="175" t="str">
        <f t="shared" si="3"/>
        <v/>
      </c>
      <c r="M38" s="176" t="str">
        <f t="shared" si="4"/>
        <v/>
      </c>
      <c r="N38" s="177" t="str">
        <f t="shared" si="5"/>
        <v/>
      </c>
      <c r="O38" s="273"/>
      <c r="P38" s="439"/>
      <c r="Q38" s="238"/>
      <c r="R38" s="238"/>
      <c r="S38" s="238"/>
      <c r="T38" s="76"/>
      <c r="U38" s="268">
        <v>6</v>
      </c>
      <c r="V38" s="70" t="str">
        <f t="shared" si="13"/>
        <v/>
      </c>
      <c r="W38" s="207" t="str">
        <f t="shared" si="14"/>
        <v/>
      </c>
      <c r="X38" s="71" t="str">
        <f t="shared" si="15"/>
        <v/>
      </c>
      <c r="Y38" s="364"/>
      <c r="Z38" s="269"/>
      <c r="AA38" s="72" t="str">
        <f>IFERROR(VLOOKUP($Z37,Entries!$H$2:$K$1000,2,0),"")</f>
        <v/>
      </c>
      <c r="AB38" s="208" t="str">
        <f>IFERROR(VLOOKUP($Z37,Entries!$H$2:$K$1000,3,0),"")</f>
        <v/>
      </c>
      <c r="AC38" s="73" t="str">
        <f>IFERROR(VLOOKUP($Z37,Entries!$H$2:$K$1000,4,0),"")</f>
        <v/>
      </c>
    </row>
    <row r="39" spans="1:29" ht="9.9499999999999993" customHeight="1" thickBot="1" x14ac:dyDescent="0.3">
      <c r="A39" s="432"/>
      <c r="B39" s="49">
        <v>5</v>
      </c>
      <c r="C39" s="441" t="s">
        <v>18</v>
      </c>
      <c r="D39" s="442"/>
      <c r="E39" s="436"/>
      <c r="G39" s="31">
        <v>5</v>
      </c>
      <c r="H39" s="41" t="str">
        <f t="shared" si="0"/>
        <v/>
      </c>
      <c r="I39" s="212" t="str">
        <f t="shared" si="1"/>
        <v/>
      </c>
      <c r="J39" s="312"/>
      <c r="K39" s="285"/>
      <c r="L39" s="175" t="str">
        <f t="shared" si="3"/>
        <v/>
      </c>
      <c r="M39" s="176" t="str">
        <f t="shared" si="4"/>
        <v/>
      </c>
      <c r="N39" s="177" t="str">
        <f t="shared" si="5"/>
        <v/>
      </c>
      <c r="O39" s="273"/>
      <c r="P39" s="439"/>
      <c r="Q39" s="238"/>
      <c r="R39" s="238"/>
      <c r="S39" s="238"/>
      <c r="T39" s="76"/>
      <c r="U39" s="268">
        <v>2</v>
      </c>
      <c r="V39" s="70" t="str">
        <f t="shared" si="13"/>
        <v/>
      </c>
      <c r="W39" s="207" t="str">
        <f t="shared" si="14"/>
        <v/>
      </c>
      <c r="X39" s="71" t="str">
        <f t="shared" si="15"/>
        <v/>
      </c>
      <c r="Y39" s="364"/>
      <c r="Z39" s="271"/>
      <c r="AA39" s="271"/>
      <c r="AB39" s="271"/>
      <c r="AC39" s="271"/>
    </row>
    <row r="40" spans="1:29" ht="9.9499999999999993" customHeight="1" x14ac:dyDescent="0.25">
      <c r="A40" s="432"/>
      <c r="B40" s="49">
        <v>6</v>
      </c>
      <c r="C40" s="104" t="s">
        <v>15</v>
      </c>
      <c r="D40" s="297">
        <v>10.8</v>
      </c>
      <c r="E40" s="436"/>
      <c r="G40" s="31">
        <v>6</v>
      </c>
      <c r="H40" s="41" t="str">
        <f t="shared" si="0"/>
        <v/>
      </c>
      <c r="I40" s="212" t="str">
        <f t="shared" si="1"/>
        <v/>
      </c>
      <c r="J40" s="312"/>
      <c r="K40" s="285"/>
      <c r="L40" s="175" t="str">
        <f t="shared" si="3"/>
        <v/>
      </c>
      <c r="M40" s="176" t="str">
        <f t="shared" si="4"/>
        <v/>
      </c>
      <c r="N40" s="177" t="str">
        <f t="shared" si="5"/>
        <v/>
      </c>
      <c r="O40" s="273"/>
      <c r="P40" s="439"/>
      <c r="Q40" s="238"/>
      <c r="R40" s="238"/>
      <c r="S40" s="238"/>
      <c r="T40" s="76"/>
      <c r="U40" s="268">
        <v>7</v>
      </c>
      <c r="V40" s="70" t="str">
        <f t="shared" si="13"/>
        <v/>
      </c>
      <c r="W40" s="207" t="str">
        <f t="shared" si="14"/>
        <v/>
      </c>
      <c r="X40" s="71" t="str">
        <f t="shared" si="15"/>
        <v/>
      </c>
      <c r="Y40" s="364"/>
      <c r="Z40" s="271"/>
      <c r="AA40" s="271"/>
      <c r="AB40" s="271"/>
    </row>
    <row r="41" spans="1:29" ht="9.9499999999999993" customHeight="1" x14ac:dyDescent="0.25">
      <c r="A41" s="432"/>
      <c r="B41" s="49">
        <v>7</v>
      </c>
      <c r="C41" s="105" t="s">
        <v>17</v>
      </c>
      <c r="D41" s="298">
        <v>11</v>
      </c>
      <c r="E41" s="436"/>
      <c r="G41" s="31">
        <v>7</v>
      </c>
      <c r="H41" s="41" t="str">
        <f t="shared" si="0"/>
        <v/>
      </c>
      <c r="I41" s="212" t="str">
        <f t="shared" si="1"/>
        <v/>
      </c>
      <c r="J41" s="312"/>
      <c r="K41" s="285"/>
      <c r="L41" s="175" t="str">
        <f t="shared" si="3"/>
        <v/>
      </c>
      <c r="M41" s="176" t="str">
        <f t="shared" si="4"/>
        <v/>
      </c>
      <c r="N41" s="177" t="str">
        <f t="shared" si="5"/>
        <v/>
      </c>
      <c r="O41" s="273"/>
      <c r="P41" s="439"/>
      <c r="Q41" s="238"/>
      <c r="R41" s="238"/>
      <c r="S41" s="238"/>
      <c r="T41" s="76"/>
      <c r="U41" s="268">
        <v>1</v>
      </c>
      <c r="V41" s="70" t="str">
        <f t="shared" si="13"/>
        <v/>
      </c>
      <c r="W41" s="207" t="str">
        <f t="shared" si="14"/>
        <v/>
      </c>
      <c r="X41" s="71" t="str">
        <f t="shared" si="15"/>
        <v/>
      </c>
      <c r="Y41" s="364"/>
      <c r="Z41" s="271"/>
      <c r="AA41" s="271"/>
      <c r="AB41" s="271"/>
    </row>
    <row r="42" spans="1:29" ht="9.9499999999999993" customHeight="1" thickBot="1" x14ac:dyDescent="0.3">
      <c r="A42" s="432"/>
      <c r="B42" s="51">
        <v>8</v>
      </c>
      <c r="C42" s="106" t="s">
        <v>16</v>
      </c>
      <c r="D42" s="299">
        <v>11.2</v>
      </c>
      <c r="E42" s="437"/>
      <c r="G42" s="32">
        <v>8</v>
      </c>
      <c r="H42" s="42" t="str">
        <f t="shared" si="0"/>
        <v/>
      </c>
      <c r="I42" s="213" t="str">
        <f t="shared" si="1"/>
        <v/>
      </c>
      <c r="J42" s="313"/>
      <c r="K42" s="289"/>
      <c r="L42" s="178" t="str">
        <f t="shared" si="3"/>
        <v/>
      </c>
      <c r="M42" s="179" t="str">
        <f t="shared" si="4"/>
        <v/>
      </c>
      <c r="N42" s="180" t="str">
        <f t="shared" si="5"/>
        <v/>
      </c>
      <c r="O42" s="275"/>
      <c r="P42" s="440"/>
      <c r="Q42" s="238"/>
      <c r="R42" s="238"/>
      <c r="S42" s="238"/>
      <c r="T42" s="76"/>
      <c r="U42" s="269">
        <v>8</v>
      </c>
      <c r="V42" s="72" t="str">
        <f t="shared" si="13"/>
        <v/>
      </c>
      <c r="W42" s="208" t="str">
        <f t="shared" si="14"/>
        <v/>
      </c>
      <c r="X42" s="73" t="str">
        <f t="shared" si="15"/>
        <v/>
      </c>
      <c r="Y42" s="364"/>
      <c r="Z42" s="271"/>
      <c r="AA42" s="271"/>
      <c r="AB42" s="271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4" priority="13" operator="between">
      <formula>2.9</formula>
      <formula>3.1</formula>
    </cfRule>
    <cfRule type="cellIs" dxfId="13" priority="14" operator="between">
      <formula>1.9</formula>
      <formula>2.1</formula>
    </cfRule>
    <cfRule type="cellIs" dxfId="12" priority="15" operator="between">
      <formula>0.9</formula>
      <formula>1.1</formula>
    </cfRule>
  </conditionalFormatting>
  <conditionalFormatting sqref="O11:O18">
    <cfRule type="cellIs" dxfId="11" priority="10" operator="between">
      <formula>2.9</formula>
      <formula>3.1</formula>
    </cfRule>
    <cfRule type="cellIs" dxfId="10" priority="11" operator="between">
      <formula>1.9</formula>
      <formula>2.1</formula>
    </cfRule>
    <cfRule type="cellIs" dxfId="9" priority="12" operator="between">
      <formula>0.9</formula>
      <formula>1.1</formula>
    </cfRule>
  </conditionalFormatting>
  <conditionalFormatting sqref="O19:O26">
    <cfRule type="cellIs" dxfId="8" priority="7" operator="between">
      <formula>2.9</formula>
      <formula>3.1</formula>
    </cfRule>
    <cfRule type="cellIs" dxfId="7" priority="8" operator="between">
      <formula>1.9</formula>
      <formula>2.1</formula>
    </cfRule>
    <cfRule type="cellIs" dxfId="6" priority="9" operator="between">
      <formula>0.9</formula>
      <formula>1.1</formula>
    </cfRule>
  </conditionalFormatting>
  <conditionalFormatting sqref="O27:O34">
    <cfRule type="cellIs" dxfId="5" priority="4" operator="between">
      <formula>2.9</formula>
      <formula>3.1</formula>
    </cfRule>
    <cfRule type="cellIs" dxfId="4" priority="5" operator="between">
      <formula>1.9</formula>
      <formula>2.1</formula>
    </cfRule>
    <cfRule type="cellIs" dxfId="3" priority="6" operator="between">
      <formula>0.9</formula>
      <formula>1.1</formula>
    </cfRule>
  </conditionalFormatting>
  <conditionalFormatting sqref="O35:O42">
    <cfRule type="cellIs" dxfId="2" priority="1" operator="between">
      <formula>2.9</formula>
      <formula>3.1</formula>
    </cfRule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abSelected="1" topLeftCell="E4" zoomScale="125" zoomScaleNormal="125" workbookViewId="0">
      <selection activeCell="E35" sqref="E35:E42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46" customWidth="1"/>
    <col min="3" max="3" width="6.7109375" style="246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246" customWidth="1"/>
    <col min="11" max="11" width="10.28515625" style="246" customWidth="1"/>
    <col min="12" max="13" width="6.7109375" style="246" customWidth="1"/>
    <col min="14" max="15" width="5.85546875" style="246" customWidth="1"/>
    <col min="16" max="16" width="10.7109375" style="246" customWidth="1"/>
    <col min="17" max="19" width="4.7109375" style="246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246" customWidth="1"/>
    <col min="25" max="25" width="4.42578125" style="8" customWidth="1"/>
    <col min="26" max="26" width="5.7109375" style="8" customWidth="1"/>
    <col min="27" max="27" width="15.7109375" style="50" customWidth="1"/>
    <col min="28" max="28" width="20.140625" style="246" customWidth="1"/>
    <col min="29" max="16384" width="9.140625" style="8"/>
  </cols>
  <sheetData>
    <row r="1" spans="1:28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ht="9.9499999999999993" customHeight="1" thickBot="1" x14ac:dyDescent="0.3">
      <c r="A2" s="364"/>
      <c r="B2" s="365"/>
      <c r="C2" s="366" t="s">
        <v>65</v>
      </c>
      <c r="D2" s="367"/>
      <c r="E2" s="37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55</v>
      </c>
      <c r="L2" s="181" t="s">
        <v>15</v>
      </c>
      <c r="M2" s="171" t="s">
        <v>17</v>
      </c>
      <c r="N2" s="170" t="s">
        <v>16</v>
      </c>
      <c r="O2" s="78" t="s">
        <v>5</v>
      </c>
      <c r="P2" s="79" t="s">
        <v>10</v>
      </c>
      <c r="Q2" s="254"/>
      <c r="R2" s="254"/>
      <c r="S2" s="254"/>
      <c r="T2" s="374"/>
      <c r="U2" s="375" t="s">
        <v>12</v>
      </c>
      <c r="V2" s="376"/>
      <c r="W2" s="376"/>
      <c r="X2" s="377"/>
      <c r="Y2" s="364"/>
      <c r="Z2" s="381" t="s">
        <v>13</v>
      </c>
      <c r="AA2" s="382"/>
      <c r="AB2" s="383"/>
    </row>
    <row r="3" spans="1:28" ht="9.9499999999999993" customHeight="1" thickBot="1" x14ac:dyDescent="0.3">
      <c r="A3" s="364"/>
      <c r="B3" s="365"/>
      <c r="C3" s="368"/>
      <c r="D3" s="369"/>
      <c r="E3" s="384" t="s">
        <v>3</v>
      </c>
      <c r="F3" s="385"/>
      <c r="G3" s="386"/>
      <c r="H3" s="45" t="str">
        <f t="shared" ref="H3:H42" si="0">IFERROR(VLOOKUP($J3,$Z$2:$AB$34,2,0),"")</f>
        <v>Scarlett Gammell</v>
      </c>
      <c r="I3" s="45" t="str">
        <f t="shared" ref="I3:I42" si="1">IFERROR(VLOOKUP($J3,$Z$2:$AB$34,3,0),"")</f>
        <v xml:space="preserve">St Clement Danes </v>
      </c>
      <c r="J3" s="282">
        <v>553</v>
      </c>
      <c r="K3" s="283">
        <v>15.4</v>
      </c>
      <c r="L3" s="172" t="str">
        <f>IF($K3=$D$40,"Equal",IF($K3&lt;$D$40,IF($K3&gt;0,"NEW","" )," "))</f>
        <v xml:space="preserve"> </v>
      </c>
      <c r="M3" s="173" t="str">
        <f>IF($K3&lt;=$D$41,IF($K3&gt;0,"YES","" )," ")</f>
        <v xml:space="preserve"> </v>
      </c>
      <c r="N3" s="174" t="str">
        <f>IF($K3&lt;=$D$42,IF($K3&gt;0,"YES","" )," ")</f>
        <v xml:space="preserve"> </v>
      </c>
      <c r="O3" s="55">
        <f>IF(K3&gt;0,RANK(K3,$K$3:$K$10,1),"No Runner")</f>
        <v>1</v>
      </c>
      <c r="P3" s="56">
        <f>IF(K3&gt;0,IF(Q3="no","No",RANK(Q3,$Q$3:$Q$34,1)+COUNTIF($Q$3:Q3,Q3)-1),"No Runner")</f>
        <v>1</v>
      </c>
      <c r="Q3" s="56">
        <f>IF(K3&gt;0,IF(O3=1,K3,IF(S3&lt;9-COUNTIF($O$3:$O$34,1),K3,"no")),"No Runner")</f>
        <v>15.4</v>
      </c>
      <c r="R3" s="56" t="str">
        <f>IF(K3&gt;0,IF(O3=1,"First",K3),"No Runner")</f>
        <v>First</v>
      </c>
      <c r="S3" s="56" t="str">
        <f t="shared" ref="S3:S16" si="2">IF(K3&gt;0,IF(O3=1,"",COUNT($R$3:$R$34)+1-RANK(R3,$R$3:$R$34,0)),"")</f>
        <v/>
      </c>
      <c r="T3" s="374"/>
      <c r="U3" s="378"/>
      <c r="V3" s="379"/>
      <c r="W3" s="379"/>
      <c r="X3" s="380"/>
      <c r="Y3" s="364"/>
      <c r="Z3" s="291">
        <v>13</v>
      </c>
      <c r="AA3" s="292" t="s">
        <v>66</v>
      </c>
      <c r="AB3" s="293" t="s">
        <v>67</v>
      </c>
    </row>
    <row r="4" spans="1:28" ht="9.9499999999999993" customHeight="1" x14ac:dyDescent="0.25">
      <c r="A4" s="364"/>
      <c r="B4" s="365"/>
      <c r="C4" s="368"/>
      <c r="D4" s="369"/>
      <c r="E4" s="387"/>
      <c r="F4" s="388"/>
      <c r="G4" s="389"/>
      <c r="H4" s="13" t="str">
        <f t="shared" si="0"/>
        <v>Alina Cofie</v>
      </c>
      <c r="I4" s="13" t="str">
        <f t="shared" si="1"/>
        <v xml:space="preserve">Aldenham School </v>
      </c>
      <c r="J4" s="284">
        <v>13</v>
      </c>
      <c r="K4" s="285">
        <v>15.6</v>
      </c>
      <c r="L4" s="175" t="str">
        <f t="shared" ref="L4:L42" si="3">IF($K4=$D$40,"Equal",IF($K4&lt;$D$40,IF($K4&gt;0,"NEW","" )," "))</f>
        <v xml:space="preserve"> </v>
      </c>
      <c r="M4" s="176" t="str">
        <f t="shared" ref="M4:M42" si="4">IF($K4&lt;=$D$41,IF($K4&gt;0,"YES","" )," ")</f>
        <v xml:space="preserve"> </v>
      </c>
      <c r="N4" s="177" t="str">
        <f t="shared" ref="N4:N42" si="5">IF($K4&lt;=$D$42,IF($K4&gt;0,"YES","" )," ")</f>
        <v xml:space="preserve"> </v>
      </c>
      <c r="O4" s="255">
        <f t="shared" ref="O4:O10" si="6">IF(K4&gt;0,RANK(K4,$K$3:$K$10,1),"No Runner")</f>
        <v>2</v>
      </c>
      <c r="P4" s="61">
        <f>IF(K4&gt;0,IF(Q4="no","No",RANK(Q4,$Q$3:$Q$34,1)+COUNTIF($Q$3:Q4,Q4)-1),"No Runner")</f>
        <v>2</v>
      </c>
      <c r="Q4" s="61">
        <f t="shared" ref="Q4:Q34" si="7">IF(K4&gt;0,IF(O4=1,K4,IF(S4&lt;9-COUNTIF($O$3:$O$34,1),K4,"no")),"No Runner")</f>
        <v>15.6</v>
      </c>
      <c r="R4" s="61">
        <f t="shared" ref="R4:R34" si="8">IF(K4&gt;0,IF(O4=1,"First",K4),"No Runner")</f>
        <v>15.6</v>
      </c>
      <c r="S4" s="61">
        <f t="shared" si="2"/>
        <v>1</v>
      </c>
      <c r="T4" s="374"/>
      <c r="U4" s="393" t="s">
        <v>20</v>
      </c>
      <c r="V4" s="394"/>
      <c r="W4" s="394"/>
      <c r="X4" s="395"/>
      <c r="Y4" s="364"/>
      <c r="Z4" s="291">
        <v>553</v>
      </c>
      <c r="AA4" s="292" t="s">
        <v>68</v>
      </c>
      <c r="AB4" s="293" t="s">
        <v>69</v>
      </c>
    </row>
    <row r="5" spans="1:28" ht="9.9499999999999993" customHeight="1" x14ac:dyDescent="0.25">
      <c r="A5" s="364"/>
      <c r="B5" s="365"/>
      <c r="C5" s="368"/>
      <c r="D5" s="369"/>
      <c r="E5" s="387"/>
      <c r="F5" s="388"/>
      <c r="G5" s="389"/>
      <c r="H5" s="13" t="str">
        <f t="shared" si="0"/>
        <v/>
      </c>
      <c r="I5" s="13" t="str">
        <f t="shared" si="1"/>
        <v/>
      </c>
      <c r="J5" s="284"/>
      <c r="K5" s="285"/>
      <c r="L5" s="175" t="str">
        <f t="shared" si="3"/>
        <v/>
      </c>
      <c r="M5" s="176" t="str">
        <f t="shared" si="4"/>
        <v/>
      </c>
      <c r="N5" s="177" t="str">
        <f t="shared" si="5"/>
        <v/>
      </c>
      <c r="O5" s="255" t="str">
        <f t="shared" si="6"/>
        <v>No Runner</v>
      </c>
      <c r="P5" s="61" t="str">
        <f>IF(K5&gt;0,IF(Q5="no","No",RANK(Q5,$Q$3:$Q$34,1)+COUNTIF($Q$3:Q5,Q5)-1),"No Runner")</f>
        <v>No Runner</v>
      </c>
      <c r="Q5" s="61" t="str">
        <f t="shared" si="7"/>
        <v>No Runner</v>
      </c>
      <c r="R5" s="61" t="str">
        <f t="shared" si="8"/>
        <v>No Runner</v>
      </c>
      <c r="S5" s="61" t="str">
        <f t="shared" si="2"/>
        <v/>
      </c>
      <c r="T5" s="374"/>
      <c r="U5" s="396"/>
      <c r="V5" s="397"/>
      <c r="W5" s="397"/>
      <c r="X5" s="398"/>
      <c r="Y5" s="364"/>
      <c r="Z5" s="291"/>
      <c r="AA5" s="292"/>
      <c r="AB5" s="293"/>
    </row>
    <row r="6" spans="1:28" ht="9.9499999999999993" customHeight="1" x14ac:dyDescent="0.25">
      <c r="A6" s="364"/>
      <c r="B6" s="365"/>
      <c r="C6" s="368"/>
      <c r="D6" s="369"/>
      <c r="E6" s="387"/>
      <c r="F6" s="388"/>
      <c r="G6" s="389"/>
      <c r="H6" s="13" t="str">
        <f t="shared" si="0"/>
        <v/>
      </c>
      <c r="I6" s="13" t="str">
        <f t="shared" si="1"/>
        <v/>
      </c>
      <c r="J6" s="284"/>
      <c r="K6" s="285"/>
      <c r="L6" s="175" t="str">
        <f t="shared" si="3"/>
        <v/>
      </c>
      <c r="M6" s="176" t="str">
        <f t="shared" si="4"/>
        <v/>
      </c>
      <c r="N6" s="177" t="str">
        <f t="shared" si="5"/>
        <v/>
      </c>
      <c r="O6" s="255" t="str">
        <f t="shared" si="6"/>
        <v>No Runner</v>
      </c>
      <c r="P6" s="61" t="str">
        <f>IF(K6&gt;0,IF(Q6="no","No",RANK(Q6,$Q$3:$Q$34,1)+COUNTIF($Q$3:Q6,Q6)-1),"No Runner")</f>
        <v>No Runner</v>
      </c>
      <c r="Q6" s="61" t="str">
        <f t="shared" si="7"/>
        <v>No Runner</v>
      </c>
      <c r="R6" s="61" t="str">
        <f t="shared" si="8"/>
        <v>No Runner</v>
      </c>
      <c r="S6" s="61" t="str">
        <f t="shared" si="2"/>
        <v/>
      </c>
      <c r="T6" s="374"/>
      <c r="U6" s="399"/>
      <c r="V6" s="400"/>
      <c r="W6" s="400"/>
      <c r="X6" s="401"/>
      <c r="Y6" s="364"/>
      <c r="Z6" s="291"/>
      <c r="AA6" s="292"/>
      <c r="AB6" s="293"/>
    </row>
    <row r="7" spans="1:28" ht="9.9499999999999993" customHeight="1" x14ac:dyDescent="0.25">
      <c r="A7" s="364"/>
      <c r="B7" s="365"/>
      <c r="C7" s="368"/>
      <c r="D7" s="369"/>
      <c r="E7" s="387"/>
      <c r="F7" s="388"/>
      <c r="G7" s="389"/>
      <c r="H7" s="13" t="str">
        <f t="shared" si="0"/>
        <v/>
      </c>
      <c r="I7" s="13" t="str">
        <f t="shared" si="1"/>
        <v/>
      </c>
      <c r="J7" s="284"/>
      <c r="K7" s="285"/>
      <c r="L7" s="175" t="str">
        <f t="shared" si="3"/>
        <v/>
      </c>
      <c r="M7" s="176" t="str">
        <f t="shared" si="4"/>
        <v/>
      </c>
      <c r="N7" s="177" t="str">
        <f t="shared" si="5"/>
        <v/>
      </c>
      <c r="O7" s="255" t="str">
        <f t="shared" si="6"/>
        <v>No Runner</v>
      </c>
      <c r="P7" s="61" t="str">
        <f>IF(K7&gt;0,IF(Q7="no","No",RANK(Q7,$Q$3:$Q$34,1)+COUNTIF($Q$3:Q7,Q7)-1),"No Runner")</f>
        <v>No Runner</v>
      </c>
      <c r="Q7" s="61" t="str">
        <f t="shared" si="7"/>
        <v>No Runner</v>
      </c>
      <c r="R7" s="61" t="str">
        <f t="shared" si="8"/>
        <v>No Runner</v>
      </c>
      <c r="S7" s="61" t="str">
        <f t="shared" si="2"/>
        <v/>
      </c>
      <c r="T7" s="374"/>
      <c r="U7" s="402" t="s">
        <v>51</v>
      </c>
      <c r="V7" s="403"/>
      <c r="W7" s="403"/>
      <c r="X7" s="404"/>
      <c r="Y7" s="364"/>
      <c r="Z7" s="291"/>
      <c r="AA7" s="292"/>
      <c r="AB7" s="293"/>
    </row>
    <row r="8" spans="1:28" ht="9.9499999999999993" customHeight="1" x14ac:dyDescent="0.25">
      <c r="A8" s="364"/>
      <c r="B8" s="365"/>
      <c r="C8" s="368"/>
      <c r="D8" s="369"/>
      <c r="E8" s="387"/>
      <c r="F8" s="388"/>
      <c r="G8" s="389"/>
      <c r="H8" s="13" t="str">
        <f t="shared" si="0"/>
        <v/>
      </c>
      <c r="I8" s="13" t="str">
        <f t="shared" si="1"/>
        <v/>
      </c>
      <c r="J8" s="284"/>
      <c r="K8" s="285"/>
      <c r="L8" s="175" t="str">
        <f t="shared" si="3"/>
        <v/>
      </c>
      <c r="M8" s="176" t="str">
        <f t="shared" si="4"/>
        <v/>
      </c>
      <c r="N8" s="177" t="str">
        <f t="shared" si="5"/>
        <v/>
      </c>
      <c r="O8" s="255" t="str">
        <f t="shared" si="6"/>
        <v>No Runner</v>
      </c>
      <c r="P8" s="61" t="str">
        <f>IF(K8&gt;0,IF(Q8="no","No",RANK(Q8,$Q$3:$Q$34,1)+COUNTIF($Q$3:Q8,Q8)-1),"No Runner")</f>
        <v>No Runner</v>
      </c>
      <c r="Q8" s="61" t="str">
        <f t="shared" si="7"/>
        <v>No Runner</v>
      </c>
      <c r="R8" s="61" t="str">
        <f t="shared" si="8"/>
        <v>No Runner</v>
      </c>
      <c r="S8" s="61" t="str">
        <f t="shared" si="2"/>
        <v/>
      </c>
      <c r="T8" s="374"/>
      <c r="U8" s="396"/>
      <c r="V8" s="397"/>
      <c r="W8" s="397"/>
      <c r="X8" s="398"/>
      <c r="Y8" s="364"/>
      <c r="Z8" s="291"/>
      <c r="AA8" s="292"/>
      <c r="AB8" s="293"/>
    </row>
    <row r="9" spans="1:28" ht="9.9499999999999993" customHeight="1" x14ac:dyDescent="0.25">
      <c r="A9" s="364"/>
      <c r="B9" s="365"/>
      <c r="C9" s="368"/>
      <c r="D9" s="369"/>
      <c r="E9" s="387"/>
      <c r="F9" s="388"/>
      <c r="G9" s="389"/>
      <c r="H9" s="12" t="str">
        <f t="shared" si="0"/>
        <v/>
      </c>
      <c r="I9" s="12" t="str">
        <f t="shared" si="1"/>
        <v/>
      </c>
      <c r="J9" s="284"/>
      <c r="K9" s="285"/>
      <c r="L9" s="175" t="str">
        <f t="shared" si="3"/>
        <v/>
      </c>
      <c r="M9" s="176" t="str">
        <f t="shared" si="4"/>
        <v/>
      </c>
      <c r="N9" s="177" t="str">
        <f t="shared" si="5"/>
        <v/>
      </c>
      <c r="O9" s="255" t="str">
        <f t="shared" si="6"/>
        <v>No Runner</v>
      </c>
      <c r="P9" s="61" t="str">
        <f>IF(K9&gt;0,IF(Q9="no","No",RANK(Q9,$Q$3:$Q$34,1)+COUNTIF($Q$3:Q9,Q9)-1),"No Runner")</f>
        <v>No Runner</v>
      </c>
      <c r="Q9" s="61" t="str">
        <f t="shared" si="7"/>
        <v>No Runner</v>
      </c>
      <c r="R9" s="61" t="str">
        <f t="shared" si="8"/>
        <v>No Runner</v>
      </c>
      <c r="S9" s="61" t="str">
        <f t="shared" si="2"/>
        <v/>
      </c>
      <c r="T9" s="374"/>
      <c r="U9" s="399"/>
      <c r="V9" s="400"/>
      <c r="W9" s="400"/>
      <c r="X9" s="401"/>
      <c r="Y9" s="364"/>
      <c r="Z9" s="291"/>
      <c r="AA9" s="292"/>
      <c r="AB9" s="293"/>
    </row>
    <row r="10" spans="1:28" ht="9.9499999999999993" customHeight="1" thickBot="1" x14ac:dyDescent="0.3">
      <c r="A10" s="364"/>
      <c r="B10" s="365"/>
      <c r="C10" s="368"/>
      <c r="D10" s="369"/>
      <c r="E10" s="390"/>
      <c r="F10" s="391"/>
      <c r="G10" s="392"/>
      <c r="H10" s="18" t="str">
        <f t="shared" si="0"/>
        <v/>
      </c>
      <c r="I10" s="18" t="str">
        <f t="shared" si="1"/>
        <v/>
      </c>
      <c r="J10" s="309"/>
      <c r="K10" s="289"/>
      <c r="L10" s="178" t="str">
        <f t="shared" si="3"/>
        <v/>
      </c>
      <c r="M10" s="179" t="str">
        <f t="shared" si="4"/>
        <v/>
      </c>
      <c r="N10" s="180" t="str">
        <f t="shared" si="5"/>
        <v/>
      </c>
      <c r="O10" s="256" t="str">
        <f t="shared" si="6"/>
        <v>No Runner</v>
      </c>
      <c r="P10" s="66" t="str">
        <f>IF(K10&gt;0,IF(Q10="no","No",RANK(Q10,$Q$3:$Q$34,1)+COUNTIF($Q$3:Q10,Q10)-1),"No Runner")</f>
        <v>No Runner</v>
      </c>
      <c r="Q10" s="66" t="str">
        <f t="shared" si="7"/>
        <v>No Runner</v>
      </c>
      <c r="R10" s="66" t="str">
        <f t="shared" si="8"/>
        <v>No Runner</v>
      </c>
      <c r="S10" s="66" t="str">
        <f t="shared" si="2"/>
        <v/>
      </c>
      <c r="T10" s="374"/>
      <c r="U10" s="402" t="s">
        <v>50</v>
      </c>
      <c r="V10" s="403"/>
      <c r="W10" s="403"/>
      <c r="X10" s="404"/>
      <c r="Y10" s="364"/>
      <c r="Z10" s="291"/>
      <c r="AA10" s="292"/>
      <c r="AB10" s="293"/>
    </row>
    <row r="11" spans="1:28" ht="9.9499999999999993" customHeight="1" x14ac:dyDescent="0.25">
      <c r="A11" s="364"/>
      <c r="B11" s="365"/>
      <c r="C11" s="368"/>
      <c r="D11" s="369"/>
      <c r="E11" s="384" t="s">
        <v>4</v>
      </c>
      <c r="F11" s="385"/>
      <c r="G11" s="386"/>
      <c r="H11" s="16" t="str">
        <f t="shared" si="0"/>
        <v/>
      </c>
      <c r="I11" s="16" t="str">
        <f t="shared" si="1"/>
        <v/>
      </c>
      <c r="J11" s="310"/>
      <c r="K11" s="283"/>
      <c r="L11" s="172" t="str">
        <f t="shared" si="3"/>
        <v/>
      </c>
      <c r="M11" s="173" t="str">
        <f t="shared" si="4"/>
        <v/>
      </c>
      <c r="N11" s="174" t="str">
        <f t="shared" si="5"/>
        <v/>
      </c>
      <c r="O11" s="55" t="str">
        <f>IF(K11&gt;0,RANK(K11,$K$11:$K$18,1),"No Runner")</f>
        <v>No Runner</v>
      </c>
      <c r="P11" s="56" t="str">
        <f>IF(K11&gt;0,IF(Q11="no","No",RANK(Q11,$Q$3:$Q$34,1)+COUNTIF($Q$3:Q11,Q11)-1),"No Runner")</f>
        <v>No Runner</v>
      </c>
      <c r="Q11" s="56" t="str">
        <f t="shared" si="7"/>
        <v>No Runner</v>
      </c>
      <c r="R11" s="56" t="str">
        <f t="shared" si="8"/>
        <v>No Runner</v>
      </c>
      <c r="S11" s="56" t="str">
        <f t="shared" si="2"/>
        <v/>
      </c>
      <c r="T11" s="374"/>
      <c r="U11" s="396"/>
      <c r="V11" s="397"/>
      <c r="W11" s="397"/>
      <c r="X11" s="398"/>
      <c r="Y11" s="364"/>
      <c r="Z11" s="291"/>
      <c r="AA11" s="292"/>
      <c r="AB11" s="293"/>
    </row>
    <row r="12" spans="1:28" ht="9.9499999999999993" customHeight="1" x14ac:dyDescent="0.25">
      <c r="A12" s="364"/>
      <c r="B12" s="365"/>
      <c r="C12" s="368"/>
      <c r="D12" s="369"/>
      <c r="E12" s="387"/>
      <c r="F12" s="388"/>
      <c r="G12" s="389"/>
      <c r="H12" s="13" t="str">
        <f t="shared" si="0"/>
        <v/>
      </c>
      <c r="I12" s="13" t="str">
        <f t="shared" si="1"/>
        <v/>
      </c>
      <c r="J12" s="284"/>
      <c r="K12" s="285"/>
      <c r="L12" s="175" t="str">
        <f t="shared" si="3"/>
        <v/>
      </c>
      <c r="M12" s="176" t="str">
        <f t="shared" si="4"/>
        <v/>
      </c>
      <c r="N12" s="177" t="str">
        <f t="shared" si="5"/>
        <v/>
      </c>
      <c r="O12" s="255" t="str">
        <f t="shared" ref="O12:O18" si="9">IF(K12&gt;0,RANK(K12,$K$11:$K$18,1),"No Runner")</f>
        <v>No Runner</v>
      </c>
      <c r="P12" s="61" t="str">
        <f>IF(K12&gt;0,IF(Q12="no","No",RANK(Q12,$Q$3:$Q$34,1)+COUNTIF($Q$3:Q12,Q12)-1),"No Runner")</f>
        <v>No Runner</v>
      </c>
      <c r="Q12" s="61" t="str">
        <f t="shared" si="7"/>
        <v>No Runner</v>
      </c>
      <c r="R12" s="61" t="str">
        <f t="shared" si="8"/>
        <v>No Runner</v>
      </c>
      <c r="S12" s="61" t="str">
        <f t="shared" si="2"/>
        <v/>
      </c>
      <c r="T12" s="374"/>
      <c r="U12" s="399"/>
      <c r="V12" s="400"/>
      <c r="W12" s="400"/>
      <c r="X12" s="401"/>
      <c r="Y12" s="364"/>
      <c r="Z12" s="291"/>
      <c r="AA12" s="292"/>
      <c r="AB12" s="293"/>
    </row>
    <row r="13" spans="1:28" ht="9.9499999999999993" customHeight="1" x14ac:dyDescent="0.25">
      <c r="A13" s="364"/>
      <c r="B13" s="365"/>
      <c r="C13" s="368"/>
      <c r="D13" s="369"/>
      <c r="E13" s="387"/>
      <c r="F13" s="388"/>
      <c r="G13" s="389"/>
      <c r="H13" s="13" t="str">
        <f t="shared" si="0"/>
        <v/>
      </c>
      <c r="I13" s="13" t="str">
        <f t="shared" si="1"/>
        <v/>
      </c>
      <c r="J13" s="284"/>
      <c r="K13" s="285"/>
      <c r="L13" s="175" t="str">
        <f t="shared" si="3"/>
        <v/>
      </c>
      <c r="M13" s="176" t="str">
        <f t="shared" si="4"/>
        <v/>
      </c>
      <c r="N13" s="177" t="str">
        <f t="shared" si="5"/>
        <v/>
      </c>
      <c r="O13" s="255" t="str">
        <f t="shared" si="9"/>
        <v>No Runner</v>
      </c>
      <c r="P13" s="61" t="str">
        <f>IF(K13&gt;0,IF(Q13="no","No",RANK(Q13,$Q$3:$Q$34,1)+COUNTIF($Q$3:Q13,Q13)-1),"No Runner")</f>
        <v>No Runner</v>
      </c>
      <c r="Q13" s="61" t="str">
        <f t="shared" si="7"/>
        <v>No Runner</v>
      </c>
      <c r="R13" s="61" t="str">
        <f t="shared" si="8"/>
        <v>No Runner</v>
      </c>
      <c r="S13" s="61" t="str">
        <f t="shared" si="2"/>
        <v/>
      </c>
      <c r="T13" s="374"/>
      <c r="U13" s="402" t="s">
        <v>52</v>
      </c>
      <c r="V13" s="403"/>
      <c r="W13" s="403"/>
      <c r="X13" s="404"/>
      <c r="Y13" s="364"/>
      <c r="Z13" s="291"/>
      <c r="AA13" s="292"/>
      <c r="AB13" s="293"/>
    </row>
    <row r="14" spans="1:28" ht="9.9499999999999993" customHeight="1" x14ac:dyDescent="0.25">
      <c r="A14" s="364"/>
      <c r="B14" s="365"/>
      <c r="C14" s="368"/>
      <c r="D14" s="369"/>
      <c r="E14" s="387"/>
      <c r="F14" s="388"/>
      <c r="G14" s="389"/>
      <c r="H14" s="13" t="str">
        <f t="shared" si="0"/>
        <v/>
      </c>
      <c r="I14" s="13" t="str">
        <f t="shared" si="1"/>
        <v/>
      </c>
      <c r="J14" s="284"/>
      <c r="K14" s="285"/>
      <c r="L14" s="175" t="str">
        <f t="shared" si="3"/>
        <v/>
      </c>
      <c r="M14" s="176" t="str">
        <f t="shared" si="4"/>
        <v/>
      </c>
      <c r="N14" s="177" t="str">
        <f t="shared" si="5"/>
        <v/>
      </c>
      <c r="O14" s="255" t="str">
        <f t="shared" si="9"/>
        <v>No Runner</v>
      </c>
      <c r="P14" s="61" t="str">
        <f>IF(K14&gt;0,IF(Q14="no","No",RANK(Q14,$Q$3:$Q$34,1)+COUNTIF($Q$3:Q14,Q14)-1),"No Runner")</f>
        <v>No Runner</v>
      </c>
      <c r="Q14" s="61" t="str">
        <f t="shared" si="7"/>
        <v>No Runner</v>
      </c>
      <c r="R14" s="61" t="str">
        <f t="shared" si="8"/>
        <v>No Runner</v>
      </c>
      <c r="S14" s="61" t="str">
        <f t="shared" si="2"/>
        <v/>
      </c>
      <c r="T14" s="374"/>
      <c r="U14" s="396"/>
      <c r="V14" s="397"/>
      <c r="W14" s="397"/>
      <c r="X14" s="398"/>
      <c r="Y14" s="364"/>
      <c r="Z14" s="291"/>
      <c r="AA14" s="292"/>
      <c r="AB14" s="293"/>
    </row>
    <row r="15" spans="1:28" ht="9.9499999999999993" customHeight="1" x14ac:dyDescent="0.25">
      <c r="A15" s="364"/>
      <c r="B15" s="365"/>
      <c r="C15" s="368"/>
      <c r="D15" s="369"/>
      <c r="E15" s="387"/>
      <c r="F15" s="388"/>
      <c r="G15" s="389"/>
      <c r="H15" s="13" t="str">
        <f t="shared" si="0"/>
        <v/>
      </c>
      <c r="I15" s="13" t="str">
        <f t="shared" si="1"/>
        <v/>
      </c>
      <c r="J15" s="284"/>
      <c r="K15" s="285"/>
      <c r="L15" s="175" t="str">
        <f t="shared" si="3"/>
        <v/>
      </c>
      <c r="M15" s="176" t="str">
        <f t="shared" si="4"/>
        <v/>
      </c>
      <c r="N15" s="177" t="str">
        <f t="shared" si="5"/>
        <v/>
      </c>
      <c r="O15" s="255" t="str">
        <f t="shared" si="9"/>
        <v>No Runner</v>
      </c>
      <c r="P15" s="61" t="str">
        <f>IF(K15&gt;0,IF(Q15="no","No",RANK(Q15,$Q$3:$Q$34,1)+COUNTIF($Q$3:Q15,Q15)-1),"No Runner")</f>
        <v>No Runner</v>
      </c>
      <c r="Q15" s="61" t="str">
        <f t="shared" si="7"/>
        <v>No Runner</v>
      </c>
      <c r="R15" s="61" t="str">
        <f t="shared" si="8"/>
        <v>No Runner</v>
      </c>
      <c r="S15" s="61" t="str">
        <f t="shared" si="2"/>
        <v/>
      </c>
      <c r="T15" s="374"/>
      <c r="U15" s="399"/>
      <c r="V15" s="400"/>
      <c r="W15" s="400"/>
      <c r="X15" s="401"/>
      <c r="Y15" s="364"/>
      <c r="Z15" s="291"/>
      <c r="AA15" s="292"/>
      <c r="AB15" s="293"/>
    </row>
    <row r="16" spans="1:28" ht="9.9499999999999993" customHeight="1" x14ac:dyDescent="0.25">
      <c r="A16" s="364"/>
      <c r="B16" s="365"/>
      <c r="C16" s="368"/>
      <c r="D16" s="369"/>
      <c r="E16" s="387"/>
      <c r="F16" s="388"/>
      <c r="G16" s="389"/>
      <c r="H16" s="15" t="str">
        <f t="shared" si="0"/>
        <v/>
      </c>
      <c r="I16" s="15" t="str">
        <f t="shared" si="1"/>
        <v/>
      </c>
      <c r="J16" s="284"/>
      <c r="K16" s="285"/>
      <c r="L16" s="175" t="str">
        <f t="shared" si="3"/>
        <v/>
      </c>
      <c r="M16" s="176" t="str">
        <f t="shared" si="4"/>
        <v/>
      </c>
      <c r="N16" s="177" t="str">
        <f t="shared" si="5"/>
        <v/>
      </c>
      <c r="O16" s="255" t="str">
        <f t="shared" si="9"/>
        <v>No Runner</v>
      </c>
      <c r="P16" s="61" t="str">
        <f>IF(K16&gt;0,IF(Q16="no","No",RANK(Q16,$Q$3:$Q$34,1)+COUNTIF($Q$3:Q16,Q16)-1),"No Runner")</f>
        <v>No Runner</v>
      </c>
      <c r="Q16" s="61" t="str">
        <f t="shared" si="7"/>
        <v>No Runner</v>
      </c>
      <c r="R16" s="61" t="str">
        <f t="shared" si="8"/>
        <v>No Runner</v>
      </c>
      <c r="S16" s="61" t="str">
        <f t="shared" si="2"/>
        <v/>
      </c>
      <c r="T16" s="374"/>
      <c r="U16" s="402" t="s">
        <v>53</v>
      </c>
      <c r="V16" s="403"/>
      <c r="W16" s="403"/>
      <c r="X16" s="404"/>
      <c r="Y16" s="364"/>
      <c r="Z16" s="291"/>
      <c r="AA16" s="292"/>
      <c r="AB16" s="293"/>
    </row>
    <row r="17" spans="1:28" ht="9.9499999999999993" customHeight="1" x14ac:dyDescent="0.25">
      <c r="A17" s="364"/>
      <c r="B17" s="365"/>
      <c r="C17" s="368"/>
      <c r="D17" s="369"/>
      <c r="E17" s="387"/>
      <c r="F17" s="388"/>
      <c r="G17" s="389"/>
      <c r="H17" s="7" t="str">
        <f t="shared" si="0"/>
        <v/>
      </c>
      <c r="I17" s="10" t="str">
        <f t="shared" si="1"/>
        <v/>
      </c>
      <c r="J17" s="286"/>
      <c r="K17" s="285"/>
      <c r="L17" s="175" t="str">
        <f t="shared" si="3"/>
        <v/>
      </c>
      <c r="M17" s="176" t="str">
        <f t="shared" si="4"/>
        <v/>
      </c>
      <c r="N17" s="177" t="str">
        <f t="shared" si="5"/>
        <v/>
      </c>
      <c r="O17" s="255" t="str">
        <f t="shared" si="9"/>
        <v>No Runner</v>
      </c>
      <c r="P17" s="61" t="str">
        <f>IF(K17&gt;0,IF(Q17="no","No",RANK(Q17,$Q$3:$Q$34,1)+COUNTIF($Q$3:Q17,Q17)-1),"No Runner")</f>
        <v>No Runner</v>
      </c>
      <c r="Q17" s="61" t="str">
        <f t="shared" si="7"/>
        <v>No Runner</v>
      </c>
      <c r="R17" s="61" t="str">
        <f t="shared" si="8"/>
        <v>No Runner</v>
      </c>
      <c r="S17" s="61" t="str">
        <f>IF(K17&gt;0,IF(O17=1,"",COUNT($R$3:$R$34)+1-RANK(R17,$R$3:$R$34,0)),"")</f>
        <v/>
      </c>
      <c r="T17" s="374"/>
      <c r="U17" s="396"/>
      <c r="V17" s="397"/>
      <c r="W17" s="397"/>
      <c r="X17" s="398"/>
      <c r="Y17" s="364"/>
      <c r="Z17" s="291"/>
      <c r="AA17" s="292"/>
      <c r="AB17" s="293"/>
    </row>
    <row r="18" spans="1:28" ht="9.9499999999999993" customHeight="1" thickBot="1" x14ac:dyDescent="0.3">
      <c r="A18" s="364"/>
      <c r="B18" s="365"/>
      <c r="C18" s="368"/>
      <c r="D18" s="369"/>
      <c r="E18" s="390"/>
      <c r="F18" s="391"/>
      <c r="G18" s="392"/>
      <c r="H18" s="9" t="str">
        <f t="shared" si="0"/>
        <v/>
      </c>
      <c r="I18" s="11" t="str">
        <f t="shared" si="1"/>
        <v/>
      </c>
      <c r="J18" s="300"/>
      <c r="K18" s="289"/>
      <c r="L18" s="178" t="str">
        <f t="shared" si="3"/>
        <v/>
      </c>
      <c r="M18" s="179" t="str">
        <f t="shared" si="4"/>
        <v/>
      </c>
      <c r="N18" s="180" t="str">
        <f t="shared" si="5"/>
        <v/>
      </c>
      <c r="O18" s="256" t="str">
        <f t="shared" si="9"/>
        <v>No Runner</v>
      </c>
      <c r="P18" s="66" t="str">
        <f>IF(K18&gt;0,IF(Q18="no","No",RANK(Q18,$Q$3:$Q$34,1)+COUNTIF($Q$3:Q18,Q18)-1),"No Runner")</f>
        <v>No Runner</v>
      </c>
      <c r="Q18" s="66" t="str">
        <f t="shared" si="7"/>
        <v>No Runner</v>
      </c>
      <c r="R18" s="66" t="str">
        <f t="shared" si="8"/>
        <v>No Runner</v>
      </c>
      <c r="S18" s="66" t="str">
        <f t="shared" ref="S18:S34" si="10">IF(K18&gt;0,IF(O18=1,"",COUNT($R$3:$R$34)+1-RANK(R18,$R$3:$R$34,0)),"")</f>
        <v/>
      </c>
      <c r="T18" s="374"/>
      <c r="U18" s="399"/>
      <c r="V18" s="400"/>
      <c r="W18" s="400"/>
      <c r="X18" s="401"/>
      <c r="Y18" s="364"/>
      <c r="Z18" s="291"/>
      <c r="AA18" s="292"/>
      <c r="AB18" s="293"/>
    </row>
    <row r="19" spans="1:28" ht="9.9499999999999993" customHeight="1" x14ac:dyDescent="0.25">
      <c r="A19" s="364"/>
      <c r="B19" s="365"/>
      <c r="C19" s="368"/>
      <c r="D19" s="369"/>
      <c r="E19" s="384" t="s">
        <v>6</v>
      </c>
      <c r="F19" s="385"/>
      <c r="G19" s="386"/>
      <c r="H19" s="17" t="str">
        <f t="shared" si="0"/>
        <v/>
      </c>
      <c r="I19" s="17" t="str">
        <f t="shared" si="1"/>
        <v/>
      </c>
      <c r="J19" s="310"/>
      <c r="K19" s="283"/>
      <c r="L19" s="172" t="str">
        <f t="shared" si="3"/>
        <v/>
      </c>
      <c r="M19" s="173" t="str">
        <f t="shared" si="4"/>
        <v/>
      </c>
      <c r="N19" s="174" t="str">
        <f t="shared" si="5"/>
        <v/>
      </c>
      <c r="O19" s="55" t="str">
        <f>IF(K19&gt;0,RANK(K19,$K$19:$K$26,1),"No Runner")</f>
        <v>No Runner</v>
      </c>
      <c r="P19" s="56" t="str">
        <f>IF(K19&gt;0,IF(Q19="no","No",RANK(Q19,$Q$3:$Q$34,1)+COUNTIF($Q$3:Q19,Q19)-1),"No Runner")</f>
        <v>No Runner</v>
      </c>
      <c r="Q19" s="56" t="str">
        <f t="shared" si="7"/>
        <v>No Runner</v>
      </c>
      <c r="R19" s="56" t="str">
        <f t="shared" si="8"/>
        <v>No Runner</v>
      </c>
      <c r="S19" s="56" t="str">
        <f t="shared" si="10"/>
        <v/>
      </c>
      <c r="T19" s="374"/>
      <c r="U19" s="402" t="s">
        <v>54</v>
      </c>
      <c r="V19" s="403"/>
      <c r="W19" s="403"/>
      <c r="X19" s="404"/>
      <c r="Y19" s="364"/>
      <c r="Z19" s="291"/>
      <c r="AA19" s="292"/>
      <c r="AB19" s="293"/>
    </row>
    <row r="20" spans="1:28" ht="9.9499999999999993" customHeight="1" x14ac:dyDescent="0.25">
      <c r="A20" s="364"/>
      <c r="B20" s="365"/>
      <c r="C20" s="368"/>
      <c r="D20" s="369"/>
      <c r="E20" s="387"/>
      <c r="F20" s="388"/>
      <c r="G20" s="389"/>
      <c r="H20" s="13" t="str">
        <f t="shared" si="0"/>
        <v/>
      </c>
      <c r="I20" s="13" t="str">
        <f t="shared" si="1"/>
        <v/>
      </c>
      <c r="J20" s="284"/>
      <c r="K20" s="285"/>
      <c r="L20" s="175" t="str">
        <f t="shared" si="3"/>
        <v/>
      </c>
      <c r="M20" s="176" t="str">
        <f t="shared" si="4"/>
        <v/>
      </c>
      <c r="N20" s="177" t="str">
        <f t="shared" si="5"/>
        <v/>
      </c>
      <c r="O20" s="255" t="str">
        <f t="shared" ref="O20:O26" si="11">IF(K20&gt;0,RANK(K20,$K$19:$K$26,1),"No Runner")</f>
        <v>No Runner</v>
      </c>
      <c r="P20" s="61" t="str">
        <f>IF(K20&gt;0,IF(Q20="no","No",RANK(Q20,$Q$3:$Q$34,1)+COUNTIF($Q$3:Q20,Q20)-1),"No Runner")</f>
        <v>No Runner</v>
      </c>
      <c r="Q20" s="61" t="str">
        <f t="shared" si="7"/>
        <v>No Runner</v>
      </c>
      <c r="R20" s="61" t="str">
        <f t="shared" si="8"/>
        <v>No Runner</v>
      </c>
      <c r="S20" s="61" t="str">
        <f t="shared" si="10"/>
        <v/>
      </c>
      <c r="T20" s="374"/>
      <c r="U20" s="396"/>
      <c r="V20" s="397"/>
      <c r="W20" s="397"/>
      <c r="X20" s="398"/>
      <c r="Y20" s="364"/>
      <c r="Z20" s="291"/>
      <c r="AA20" s="292"/>
      <c r="AB20" s="293"/>
    </row>
    <row r="21" spans="1:28" ht="9.9499999999999993" customHeight="1" x14ac:dyDescent="0.25">
      <c r="A21" s="364"/>
      <c r="B21" s="365"/>
      <c r="C21" s="368"/>
      <c r="D21" s="369"/>
      <c r="E21" s="387"/>
      <c r="F21" s="388"/>
      <c r="G21" s="389"/>
      <c r="H21" s="12" t="str">
        <f t="shared" si="0"/>
        <v/>
      </c>
      <c r="I21" s="12" t="str">
        <f t="shared" si="1"/>
        <v/>
      </c>
      <c r="J21" s="284"/>
      <c r="K21" s="285"/>
      <c r="L21" s="175" t="str">
        <f t="shared" si="3"/>
        <v/>
      </c>
      <c r="M21" s="176" t="str">
        <f t="shared" si="4"/>
        <v/>
      </c>
      <c r="N21" s="177" t="str">
        <f t="shared" si="5"/>
        <v/>
      </c>
      <c r="O21" s="255" t="str">
        <f t="shared" si="11"/>
        <v>No Runner</v>
      </c>
      <c r="P21" s="61" t="str">
        <f>IF(K21&gt;0,IF(Q21="no","No",RANK(Q21,$Q$3:$Q$34,1)+COUNTIF($Q$3:Q21,Q21)-1),"No Runner")</f>
        <v>No Runner</v>
      </c>
      <c r="Q21" s="61" t="str">
        <f t="shared" si="7"/>
        <v>No Runner</v>
      </c>
      <c r="R21" s="61" t="str">
        <f t="shared" si="8"/>
        <v>No Runner</v>
      </c>
      <c r="S21" s="61" t="str">
        <f t="shared" si="10"/>
        <v/>
      </c>
      <c r="T21" s="374"/>
      <c r="U21" s="399"/>
      <c r="V21" s="400"/>
      <c r="W21" s="400"/>
      <c r="X21" s="401"/>
      <c r="Y21" s="364"/>
      <c r="Z21" s="291"/>
      <c r="AA21" s="292"/>
      <c r="AB21" s="293"/>
    </row>
    <row r="22" spans="1:28" ht="9.9499999999999993" customHeight="1" x14ac:dyDescent="0.25">
      <c r="A22" s="364"/>
      <c r="B22" s="365"/>
      <c r="C22" s="368"/>
      <c r="D22" s="369"/>
      <c r="E22" s="387"/>
      <c r="F22" s="388"/>
      <c r="G22" s="389"/>
      <c r="H22" s="12" t="str">
        <f t="shared" si="0"/>
        <v/>
      </c>
      <c r="I22" s="12" t="str">
        <f t="shared" si="1"/>
        <v/>
      </c>
      <c r="J22" s="284"/>
      <c r="K22" s="285"/>
      <c r="L22" s="175" t="str">
        <f t="shared" si="3"/>
        <v/>
      </c>
      <c r="M22" s="176" t="str">
        <f t="shared" si="4"/>
        <v/>
      </c>
      <c r="N22" s="177" t="str">
        <f t="shared" si="5"/>
        <v/>
      </c>
      <c r="O22" s="255" t="str">
        <f t="shared" si="11"/>
        <v>No Runner</v>
      </c>
      <c r="P22" s="61" t="str">
        <f>IF(K22&gt;0,IF(Q22="no","No",RANK(Q22,$Q$3:$Q$34,1)+COUNTIF($Q$3:Q22,Q22)-1),"No Runner")</f>
        <v>No Runner</v>
      </c>
      <c r="Q22" s="61" t="str">
        <f t="shared" si="7"/>
        <v>No Runner</v>
      </c>
      <c r="R22" s="61" t="str">
        <f t="shared" si="8"/>
        <v>No Runner</v>
      </c>
      <c r="S22" s="61" t="str">
        <f t="shared" si="10"/>
        <v/>
      </c>
      <c r="T22" s="374"/>
      <c r="U22" s="405"/>
      <c r="V22" s="406"/>
      <c r="W22" s="406"/>
      <c r="X22" s="407"/>
      <c r="Y22" s="364"/>
      <c r="Z22" s="291"/>
      <c r="AA22" s="292"/>
      <c r="AB22" s="293"/>
    </row>
    <row r="23" spans="1:28" ht="9.9499999999999993" customHeight="1" x14ac:dyDescent="0.25">
      <c r="A23" s="364"/>
      <c r="B23" s="365"/>
      <c r="C23" s="368"/>
      <c r="D23" s="369"/>
      <c r="E23" s="387"/>
      <c r="F23" s="388"/>
      <c r="G23" s="389"/>
      <c r="H23" s="13" t="str">
        <f t="shared" si="0"/>
        <v/>
      </c>
      <c r="I23" s="13" t="str">
        <f t="shared" si="1"/>
        <v/>
      </c>
      <c r="J23" s="284"/>
      <c r="K23" s="285"/>
      <c r="L23" s="175" t="str">
        <f t="shared" si="3"/>
        <v/>
      </c>
      <c r="M23" s="176" t="str">
        <f t="shared" si="4"/>
        <v/>
      </c>
      <c r="N23" s="177" t="str">
        <f t="shared" si="5"/>
        <v/>
      </c>
      <c r="O23" s="255" t="str">
        <f t="shared" si="11"/>
        <v>No Runner</v>
      </c>
      <c r="P23" s="61" t="str">
        <f>IF(K23&gt;0,IF(Q23="no","No",RANK(Q23,$Q$3:$Q$34,1)+COUNTIF($Q$3:Q23,Q23)-1),"No Runner")</f>
        <v>No Runner</v>
      </c>
      <c r="Q23" s="61" t="str">
        <f t="shared" si="7"/>
        <v>No Runner</v>
      </c>
      <c r="R23" s="61" t="str">
        <f t="shared" si="8"/>
        <v>No Runner</v>
      </c>
      <c r="S23" s="61" t="str">
        <f t="shared" si="10"/>
        <v/>
      </c>
      <c r="T23" s="374"/>
      <c r="U23" s="408"/>
      <c r="V23" s="409"/>
      <c r="W23" s="409"/>
      <c r="X23" s="410"/>
      <c r="Y23" s="364"/>
      <c r="Z23" s="291"/>
      <c r="AA23" s="292"/>
      <c r="AB23" s="293"/>
    </row>
    <row r="24" spans="1:28" ht="9.9499999999999993" customHeight="1" x14ac:dyDescent="0.25">
      <c r="A24" s="364"/>
      <c r="B24" s="365"/>
      <c r="C24" s="368"/>
      <c r="D24" s="369"/>
      <c r="E24" s="387"/>
      <c r="F24" s="388"/>
      <c r="G24" s="389"/>
      <c r="H24" s="13" t="str">
        <f t="shared" si="0"/>
        <v/>
      </c>
      <c r="I24" s="13" t="str">
        <f t="shared" si="1"/>
        <v/>
      </c>
      <c r="J24" s="284"/>
      <c r="K24" s="285"/>
      <c r="L24" s="175" t="str">
        <f t="shared" si="3"/>
        <v/>
      </c>
      <c r="M24" s="176" t="str">
        <f t="shared" si="4"/>
        <v/>
      </c>
      <c r="N24" s="177" t="str">
        <f t="shared" si="5"/>
        <v/>
      </c>
      <c r="O24" s="255" t="str">
        <f t="shared" si="11"/>
        <v>No Runner</v>
      </c>
      <c r="P24" s="61" t="str">
        <f>IF(K24&gt;0,IF(Q24="no","No",RANK(Q24,$Q$3:$Q$34,1)+COUNTIF($Q$3:Q24,Q24)-1),"No Runner")</f>
        <v>No Runner</v>
      </c>
      <c r="Q24" s="61" t="str">
        <f t="shared" si="7"/>
        <v>No Runner</v>
      </c>
      <c r="R24" s="61" t="str">
        <f t="shared" si="8"/>
        <v>No Runner</v>
      </c>
      <c r="S24" s="61" t="str">
        <f t="shared" si="10"/>
        <v/>
      </c>
      <c r="T24" s="374"/>
      <c r="U24" s="411"/>
      <c r="V24" s="412"/>
      <c r="W24" s="412"/>
      <c r="X24" s="413"/>
      <c r="Y24" s="364"/>
      <c r="Z24" s="291"/>
      <c r="AA24" s="292"/>
      <c r="AB24" s="293"/>
    </row>
    <row r="25" spans="1:28" ht="9.9499999999999993" customHeight="1" x14ac:dyDescent="0.25">
      <c r="A25" s="364"/>
      <c r="B25" s="365"/>
      <c r="C25" s="368"/>
      <c r="D25" s="369"/>
      <c r="E25" s="387"/>
      <c r="F25" s="388"/>
      <c r="G25" s="389"/>
      <c r="H25" s="7" t="str">
        <f t="shared" si="0"/>
        <v/>
      </c>
      <c r="I25" s="10" t="str">
        <f t="shared" si="1"/>
        <v/>
      </c>
      <c r="J25" s="286"/>
      <c r="K25" s="285"/>
      <c r="L25" s="175" t="str">
        <f t="shared" si="3"/>
        <v/>
      </c>
      <c r="M25" s="176" t="str">
        <f t="shared" si="4"/>
        <v/>
      </c>
      <c r="N25" s="177" t="str">
        <f t="shared" si="5"/>
        <v/>
      </c>
      <c r="O25" s="255" t="str">
        <f t="shared" si="11"/>
        <v>No Runner</v>
      </c>
      <c r="P25" s="61" t="str">
        <f>IF(K25&gt;0,IF(Q25="no","No",RANK(Q25,$Q$3:$Q$34,1)+COUNTIF($Q$3:Q25,Q25)-1),"No Runner")</f>
        <v>No Runner</v>
      </c>
      <c r="Q25" s="61" t="str">
        <f t="shared" si="7"/>
        <v>No Runner</v>
      </c>
      <c r="R25" s="61" t="str">
        <f t="shared" si="8"/>
        <v>No Runner</v>
      </c>
      <c r="S25" s="61" t="str">
        <f t="shared" si="10"/>
        <v/>
      </c>
      <c r="T25" s="374"/>
      <c r="U25" s="405"/>
      <c r="V25" s="406"/>
      <c r="W25" s="406"/>
      <c r="X25" s="407"/>
      <c r="Y25" s="364"/>
      <c r="Z25" s="291"/>
      <c r="AA25" s="292"/>
      <c r="AB25" s="293"/>
    </row>
    <row r="26" spans="1:28" ht="9.9499999999999993" customHeight="1" thickBot="1" x14ac:dyDescent="0.3">
      <c r="A26" s="364"/>
      <c r="B26" s="365"/>
      <c r="C26" s="368"/>
      <c r="D26" s="369"/>
      <c r="E26" s="390"/>
      <c r="F26" s="391"/>
      <c r="G26" s="392"/>
      <c r="H26" s="9" t="str">
        <f t="shared" si="0"/>
        <v/>
      </c>
      <c r="I26" s="11" t="str">
        <f t="shared" si="1"/>
        <v/>
      </c>
      <c r="J26" s="300"/>
      <c r="K26" s="289"/>
      <c r="L26" s="178" t="str">
        <f t="shared" si="3"/>
        <v/>
      </c>
      <c r="M26" s="179" t="str">
        <f t="shared" si="4"/>
        <v/>
      </c>
      <c r="N26" s="180" t="str">
        <f t="shared" si="5"/>
        <v/>
      </c>
      <c r="O26" s="256" t="str">
        <f t="shared" si="11"/>
        <v>No Runner</v>
      </c>
      <c r="P26" s="66" t="str">
        <f>IF(K26&gt;0,IF(Q26="no","No",RANK(Q26,$Q$3:$Q$34,1)+COUNTIF($Q$3:Q26,Q26)-1),"No Runner")</f>
        <v>No Runner</v>
      </c>
      <c r="Q26" s="66" t="str">
        <f t="shared" si="7"/>
        <v>No Runner</v>
      </c>
      <c r="R26" s="66" t="str">
        <f t="shared" si="8"/>
        <v>No Runner</v>
      </c>
      <c r="S26" s="66" t="str">
        <f t="shared" si="10"/>
        <v/>
      </c>
      <c r="T26" s="374"/>
      <c r="U26" s="408"/>
      <c r="V26" s="409"/>
      <c r="W26" s="409"/>
      <c r="X26" s="410"/>
      <c r="Y26" s="364"/>
      <c r="Z26" s="291"/>
      <c r="AA26" s="292"/>
      <c r="AB26" s="293"/>
    </row>
    <row r="27" spans="1:28" ht="9.9499999999999993" customHeight="1" x14ac:dyDescent="0.25">
      <c r="A27" s="364"/>
      <c r="B27" s="365"/>
      <c r="C27" s="368"/>
      <c r="D27" s="369"/>
      <c r="E27" s="414" t="s">
        <v>9</v>
      </c>
      <c r="F27" s="415"/>
      <c r="G27" s="416"/>
      <c r="H27" s="19" t="str">
        <f t="shared" si="0"/>
        <v/>
      </c>
      <c r="I27" s="19" t="str">
        <f t="shared" si="1"/>
        <v/>
      </c>
      <c r="J27" s="310"/>
      <c r="K27" s="283"/>
      <c r="L27" s="172" t="str">
        <f t="shared" si="3"/>
        <v/>
      </c>
      <c r="M27" s="173" t="str">
        <f t="shared" si="4"/>
        <v/>
      </c>
      <c r="N27" s="174" t="str">
        <f t="shared" si="5"/>
        <v/>
      </c>
      <c r="O27" s="69" t="str">
        <f>IF(K27&gt;0,RANK(K27,$K$27:$K$34,1),"No Runner")</f>
        <v>No Runner</v>
      </c>
      <c r="P27" s="56" t="str">
        <f>IF(K27&gt;0,IF(Q27="no","No",RANK(Q27,$Q$3:$Q$34,1)+COUNTIF($Q$3:Q27,Q27)-1),"No Runner")</f>
        <v>No Runner</v>
      </c>
      <c r="Q27" s="56" t="str">
        <f t="shared" si="7"/>
        <v>No Runner</v>
      </c>
      <c r="R27" s="56" t="str">
        <f t="shared" si="8"/>
        <v>No Runner</v>
      </c>
      <c r="S27" s="56" t="str">
        <f t="shared" si="10"/>
        <v/>
      </c>
      <c r="T27" s="374"/>
      <c r="U27" s="411"/>
      <c r="V27" s="412"/>
      <c r="W27" s="412"/>
      <c r="X27" s="413"/>
      <c r="Y27" s="364"/>
      <c r="Z27" s="291"/>
      <c r="AA27" s="292"/>
      <c r="AB27" s="293"/>
    </row>
    <row r="28" spans="1:28" ht="9.9499999999999993" customHeight="1" x14ac:dyDescent="0.25">
      <c r="A28" s="364"/>
      <c r="B28" s="365"/>
      <c r="C28" s="368"/>
      <c r="D28" s="369"/>
      <c r="E28" s="417"/>
      <c r="F28" s="418"/>
      <c r="G28" s="419"/>
      <c r="H28" s="20" t="str">
        <f t="shared" si="0"/>
        <v/>
      </c>
      <c r="I28" s="20" t="str">
        <f t="shared" si="1"/>
        <v/>
      </c>
      <c r="J28" s="284"/>
      <c r="K28" s="285"/>
      <c r="L28" s="175" t="str">
        <f t="shared" si="3"/>
        <v/>
      </c>
      <c r="M28" s="176" t="str">
        <f t="shared" si="4"/>
        <v/>
      </c>
      <c r="N28" s="177" t="str">
        <f t="shared" si="5"/>
        <v/>
      </c>
      <c r="O28" s="252" t="str">
        <f t="shared" ref="O28:O34" si="12">IF(K28&gt;0,RANK(K28,$K$27:$K$34,1),"No Runner")</f>
        <v>No Runner</v>
      </c>
      <c r="P28" s="61" t="str">
        <f>IF(K28&gt;0,IF(Q28="no","No",RANK(Q28,$Q$3:$Q$34,1)+COUNTIF($Q$3:Q28,Q28)-1),"No Runner")</f>
        <v>No Runner</v>
      </c>
      <c r="Q28" s="61" t="str">
        <f t="shared" si="7"/>
        <v>No Runner</v>
      </c>
      <c r="R28" s="61" t="str">
        <f t="shared" si="8"/>
        <v>No Runner</v>
      </c>
      <c r="S28" s="61" t="str">
        <f t="shared" si="10"/>
        <v/>
      </c>
      <c r="T28" s="374"/>
      <c r="U28" s="405"/>
      <c r="V28" s="406"/>
      <c r="W28" s="406"/>
      <c r="X28" s="407"/>
      <c r="Y28" s="364"/>
      <c r="Z28" s="291"/>
      <c r="AA28" s="292"/>
      <c r="AB28" s="293"/>
    </row>
    <row r="29" spans="1:28" ht="9.9499999999999993" customHeight="1" x14ac:dyDescent="0.25">
      <c r="A29" s="364"/>
      <c r="B29" s="365"/>
      <c r="C29" s="368"/>
      <c r="D29" s="369"/>
      <c r="E29" s="417"/>
      <c r="F29" s="418"/>
      <c r="G29" s="419"/>
      <c r="H29" s="21" t="str">
        <f t="shared" si="0"/>
        <v/>
      </c>
      <c r="I29" s="21" t="str">
        <f t="shared" si="1"/>
        <v/>
      </c>
      <c r="J29" s="284"/>
      <c r="K29" s="285"/>
      <c r="L29" s="175" t="str">
        <f t="shared" si="3"/>
        <v/>
      </c>
      <c r="M29" s="176" t="str">
        <f t="shared" si="4"/>
        <v/>
      </c>
      <c r="N29" s="177" t="str">
        <f t="shared" si="5"/>
        <v/>
      </c>
      <c r="O29" s="252" t="str">
        <f t="shared" si="12"/>
        <v>No Runner</v>
      </c>
      <c r="P29" s="61" t="str">
        <f>IF(K29&gt;0,IF(Q29="no","No",RANK(Q29,$Q$3:$Q$34,1)+COUNTIF($Q$3:Q29,Q29)-1),"No Runner")</f>
        <v>No Runner</v>
      </c>
      <c r="Q29" s="61" t="str">
        <f t="shared" si="7"/>
        <v>No Runner</v>
      </c>
      <c r="R29" s="61" t="str">
        <f t="shared" si="8"/>
        <v>No Runner</v>
      </c>
      <c r="S29" s="61" t="str">
        <f t="shared" si="10"/>
        <v/>
      </c>
      <c r="T29" s="374"/>
      <c r="U29" s="408"/>
      <c r="V29" s="409"/>
      <c r="W29" s="409"/>
      <c r="X29" s="410"/>
      <c r="Y29" s="364"/>
      <c r="Z29" s="291"/>
      <c r="AA29" s="292"/>
      <c r="AB29" s="293"/>
    </row>
    <row r="30" spans="1:28" ht="9.9499999999999993" customHeight="1" thickBot="1" x14ac:dyDescent="0.3">
      <c r="A30" s="364"/>
      <c r="B30" s="365"/>
      <c r="C30" s="368"/>
      <c r="D30" s="369"/>
      <c r="E30" s="417"/>
      <c r="F30" s="418"/>
      <c r="G30" s="419"/>
      <c r="H30" s="20" t="str">
        <f t="shared" si="0"/>
        <v/>
      </c>
      <c r="I30" s="20" t="str">
        <f t="shared" si="1"/>
        <v/>
      </c>
      <c r="J30" s="284"/>
      <c r="K30" s="285"/>
      <c r="L30" s="175" t="str">
        <f t="shared" si="3"/>
        <v/>
      </c>
      <c r="M30" s="176" t="str">
        <f t="shared" si="4"/>
        <v/>
      </c>
      <c r="N30" s="177" t="str">
        <f t="shared" si="5"/>
        <v/>
      </c>
      <c r="O30" s="252" t="str">
        <f t="shared" si="12"/>
        <v>No Runner</v>
      </c>
      <c r="P30" s="61" t="str">
        <f>IF(K30&gt;0,IF(Q30="no","No",RANK(Q30,$Q$3:$Q$34,1)+COUNTIF($Q$3:Q30,Q30)-1),"No Runner")</f>
        <v>No Runner</v>
      </c>
      <c r="Q30" s="61" t="str">
        <f t="shared" si="7"/>
        <v>No Runner</v>
      </c>
      <c r="R30" s="61" t="str">
        <f t="shared" si="8"/>
        <v>No Runner</v>
      </c>
      <c r="S30" s="61" t="str">
        <f t="shared" si="10"/>
        <v/>
      </c>
      <c r="T30" s="374"/>
      <c r="U30" s="423"/>
      <c r="V30" s="424"/>
      <c r="W30" s="424"/>
      <c r="X30" s="425"/>
      <c r="Y30" s="364"/>
      <c r="Z30" s="291"/>
      <c r="AA30" s="292"/>
      <c r="AB30" s="293"/>
    </row>
    <row r="31" spans="1:28" ht="9.9499999999999993" customHeight="1" thickBot="1" x14ac:dyDescent="0.3">
      <c r="A31" s="364"/>
      <c r="B31" s="365"/>
      <c r="C31" s="368"/>
      <c r="D31" s="369"/>
      <c r="E31" s="417"/>
      <c r="F31" s="418"/>
      <c r="G31" s="419"/>
      <c r="H31" s="20" t="str">
        <f t="shared" si="0"/>
        <v/>
      </c>
      <c r="I31" s="20" t="str">
        <f t="shared" si="1"/>
        <v/>
      </c>
      <c r="J31" s="284"/>
      <c r="K31" s="285"/>
      <c r="L31" s="175" t="str">
        <f t="shared" si="3"/>
        <v/>
      </c>
      <c r="M31" s="176" t="str">
        <f t="shared" si="4"/>
        <v/>
      </c>
      <c r="N31" s="177" t="str">
        <f t="shared" si="5"/>
        <v/>
      </c>
      <c r="O31" s="252" t="str">
        <f t="shared" si="12"/>
        <v>No Runner</v>
      </c>
      <c r="P31" s="61" t="str">
        <f>IF(K31&gt;0,IF(Q31="no","No",RANK(Q31,$Q$3:$Q$34,1)+COUNTIF($Q$3:Q31,Q31)-1),"No Runner")</f>
        <v>No Runner</v>
      </c>
      <c r="Q31" s="61" t="str">
        <f t="shared" si="7"/>
        <v>No Runner</v>
      </c>
      <c r="R31" s="61" t="str">
        <f t="shared" si="8"/>
        <v>No Runner</v>
      </c>
      <c r="S31" s="61" t="str">
        <f t="shared" si="10"/>
        <v/>
      </c>
      <c r="T31" s="374"/>
      <c r="U31" s="48"/>
      <c r="V31" s="48"/>
      <c r="W31" s="48"/>
      <c r="Y31" s="364"/>
      <c r="Z31" s="291"/>
      <c r="AA31" s="292"/>
      <c r="AB31" s="293"/>
    </row>
    <row r="32" spans="1:28" ht="9.9499999999999993" customHeight="1" thickBot="1" x14ac:dyDescent="0.3">
      <c r="A32" s="364"/>
      <c r="B32" s="365"/>
      <c r="C32" s="368"/>
      <c r="D32" s="369"/>
      <c r="E32" s="417"/>
      <c r="F32" s="418"/>
      <c r="G32" s="419"/>
      <c r="H32" s="20" t="str">
        <f t="shared" si="0"/>
        <v/>
      </c>
      <c r="I32" s="20" t="str">
        <f t="shared" si="1"/>
        <v/>
      </c>
      <c r="J32" s="284"/>
      <c r="K32" s="285"/>
      <c r="L32" s="175" t="str">
        <f t="shared" si="3"/>
        <v/>
      </c>
      <c r="M32" s="176" t="str">
        <f t="shared" si="4"/>
        <v/>
      </c>
      <c r="N32" s="177" t="str">
        <f t="shared" si="5"/>
        <v/>
      </c>
      <c r="O32" s="252" t="str">
        <f t="shared" si="12"/>
        <v>No Runner</v>
      </c>
      <c r="P32" s="61" t="str">
        <f>IF(K32&gt;0,IF(Q32="no","No",RANK(Q32,$Q$3:$Q$34,1)+COUNTIF($Q$3:Q32,Q32)-1),"No Runner")</f>
        <v>No Runner</v>
      </c>
      <c r="Q32" s="61" t="str">
        <f t="shared" si="7"/>
        <v>No Runner</v>
      </c>
      <c r="R32" s="61" t="str">
        <f t="shared" si="8"/>
        <v>No Runner</v>
      </c>
      <c r="S32" s="61" t="str">
        <f t="shared" si="10"/>
        <v/>
      </c>
      <c r="T32" s="374"/>
      <c r="U32" s="426" t="str">
        <f>C2&amp;" Finalists"</f>
        <v>100m Hurdles Finalists</v>
      </c>
      <c r="V32" s="427"/>
      <c r="W32" s="427"/>
      <c r="X32" s="428"/>
      <c r="Y32" s="364"/>
      <c r="Z32" s="291"/>
      <c r="AA32" s="292"/>
      <c r="AB32" s="293"/>
    </row>
    <row r="33" spans="1:29" ht="9.9499999999999993" customHeight="1" x14ac:dyDescent="0.25">
      <c r="A33" s="432"/>
      <c r="B33" s="433" t="s">
        <v>11</v>
      </c>
      <c r="C33" s="368"/>
      <c r="D33" s="369"/>
      <c r="E33" s="417"/>
      <c r="F33" s="418"/>
      <c r="G33" s="419"/>
      <c r="H33" s="21" t="str">
        <f t="shared" si="0"/>
        <v/>
      </c>
      <c r="I33" s="21" t="str">
        <f t="shared" si="1"/>
        <v/>
      </c>
      <c r="J33" s="284"/>
      <c r="K33" s="285"/>
      <c r="L33" s="175" t="str">
        <f t="shared" si="3"/>
        <v/>
      </c>
      <c r="M33" s="176" t="str">
        <f t="shared" si="4"/>
        <v/>
      </c>
      <c r="N33" s="177" t="str">
        <f t="shared" si="5"/>
        <v/>
      </c>
      <c r="O33" s="252" t="str">
        <f t="shared" si="12"/>
        <v>No Runner</v>
      </c>
      <c r="P33" s="61" t="str">
        <f>IF(K33&gt;0,IF(Q33="no","No",RANK(Q33,$Q$3:$Q$34,1)+COUNTIF($Q$3:Q33,Q33)-1),"No Runner")</f>
        <v>No Runner</v>
      </c>
      <c r="Q33" s="61" t="str">
        <f t="shared" si="7"/>
        <v>No Runner</v>
      </c>
      <c r="R33" s="61" t="str">
        <f t="shared" si="8"/>
        <v>No Runner</v>
      </c>
      <c r="S33" s="61" t="str">
        <f t="shared" si="10"/>
        <v/>
      </c>
      <c r="T33" s="374"/>
      <c r="U33" s="429"/>
      <c r="V33" s="430"/>
      <c r="W33" s="430"/>
      <c r="X33" s="431"/>
      <c r="Y33" s="364"/>
      <c r="Z33" s="291"/>
      <c r="AA33" s="292"/>
      <c r="AB33" s="293"/>
    </row>
    <row r="34" spans="1:29" ht="9.9499999999999993" customHeight="1" thickBot="1" x14ac:dyDescent="0.3">
      <c r="A34" s="432"/>
      <c r="B34" s="434"/>
      <c r="C34" s="368"/>
      <c r="D34" s="369"/>
      <c r="E34" s="420"/>
      <c r="F34" s="421"/>
      <c r="G34" s="422"/>
      <c r="H34" s="11" t="str">
        <f t="shared" si="0"/>
        <v/>
      </c>
      <c r="I34" s="11" t="str">
        <f t="shared" si="1"/>
        <v/>
      </c>
      <c r="J34" s="300"/>
      <c r="K34" s="289"/>
      <c r="L34" s="178" t="str">
        <f t="shared" si="3"/>
        <v/>
      </c>
      <c r="M34" s="179" t="str">
        <f t="shared" si="4"/>
        <v/>
      </c>
      <c r="N34" s="180" t="str">
        <f t="shared" si="5"/>
        <v/>
      </c>
      <c r="O34" s="253" t="str">
        <f t="shared" si="12"/>
        <v>No Runner</v>
      </c>
      <c r="P34" s="66" t="str">
        <f>IF(K34&gt;0,IF(Q34="no","No",RANK(Q34,$Q$3:$Q$34,1)+COUNTIF($Q$3:Q34,Q34)-1),"No Runner")</f>
        <v>No Runner</v>
      </c>
      <c r="Q34" s="66" t="str">
        <f t="shared" si="7"/>
        <v>No Runner</v>
      </c>
      <c r="R34" s="66" t="str">
        <f t="shared" si="8"/>
        <v>No Runner</v>
      </c>
      <c r="S34" s="66" t="str">
        <f t="shared" si="10"/>
        <v/>
      </c>
      <c r="T34" s="374"/>
      <c r="U34" s="251" t="s">
        <v>45</v>
      </c>
      <c r="V34" s="70" t="s">
        <v>1</v>
      </c>
      <c r="W34" s="207" t="s">
        <v>41</v>
      </c>
      <c r="X34" s="71" t="s">
        <v>8</v>
      </c>
      <c r="Y34" s="364"/>
      <c r="Z34" s="294"/>
      <c r="AA34" s="295"/>
      <c r="AB34" s="296"/>
    </row>
    <row r="35" spans="1:29" ht="9.9499999999999993" customHeight="1" thickBot="1" x14ac:dyDescent="0.3">
      <c r="A35" s="432"/>
      <c r="B35" s="169">
        <v>1</v>
      </c>
      <c r="C35" s="368"/>
      <c r="D35" s="369"/>
      <c r="E35" s="435" t="str">
        <f>C2&amp;" Final"</f>
        <v>100m Hurdles Final</v>
      </c>
      <c r="G35" s="52">
        <v>1</v>
      </c>
      <c r="H35" s="53" t="str">
        <f t="shared" si="0"/>
        <v>Scarlett Gammell</v>
      </c>
      <c r="I35" s="53" t="str">
        <f t="shared" si="1"/>
        <v xml:space="preserve">St Clement Danes </v>
      </c>
      <c r="J35" s="311">
        <v>553</v>
      </c>
      <c r="K35" s="283">
        <v>14.5</v>
      </c>
      <c r="L35" s="172" t="str">
        <f t="shared" si="3"/>
        <v xml:space="preserve"> </v>
      </c>
      <c r="M35" s="173" t="str">
        <f t="shared" si="4"/>
        <v>YES</v>
      </c>
      <c r="N35" s="174" t="str">
        <f t="shared" si="5"/>
        <v>YES</v>
      </c>
      <c r="O35" s="69"/>
      <c r="P35" s="438" t="str">
        <f>Entries!$A$1</f>
        <v>U19 Girls</v>
      </c>
      <c r="Q35" s="238"/>
      <c r="R35" s="238"/>
      <c r="S35" s="238"/>
      <c r="T35" s="76"/>
      <c r="U35" s="56">
        <v>4</v>
      </c>
      <c r="V35" s="57" t="str">
        <f>IFERROR(INDEX($H$3:$H$34,MATCH($B35,$P$3:$P$34,0)),"")</f>
        <v>Scarlett Gammell</v>
      </c>
      <c r="W35" s="85" t="str">
        <f>IFERROR(INDEX($I$3:$I$34,MATCH($B35,$P$3:$P$34,0)),"")</f>
        <v xml:space="preserve">St Clement Danes </v>
      </c>
      <c r="X35" s="54">
        <f>IFERROR(INDEX($J$3:$J$34,MATCH($B35,$P$3:$P$34,0)),"")</f>
        <v>553</v>
      </c>
      <c r="Y35" s="364"/>
      <c r="Z35" s="257"/>
      <c r="AA35" s="257"/>
      <c r="AB35" s="257"/>
    </row>
    <row r="36" spans="1:29" ht="9.9499999999999993" customHeight="1" thickBot="1" x14ac:dyDescent="0.3">
      <c r="A36" s="432"/>
      <c r="B36" s="49">
        <v>2</v>
      </c>
      <c r="C36" s="368"/>
      <c r="D36" s="369"/>
      <c r="E36" s="436"/>
      <c r="G36" s="43">
        <v>2</v>
      </c>
      <c r="H36" s="40" t="str">
        <f t="shared" si="0"/>
        <v>Alina Cofie</v>
      </c>
      <c r="I36" s="209" t="str">
        <f t="shared" si="1"/>
        <v xml:space="preserve">Aldenham School </v>
      </c>
      <c r="J36" s="312">
        <v>13</v>
      </c>
      <c r="K36" s="285">
        <v>15.7</v>
      </c>
      <c r="L36" s="175" t="str">
        <f t="shared" si="3"/>
        <v xml:space="preserve"> </v>
      </c>
      <c r="M36" s="176" t="str">
        <f t="shared" si="4"/>
        <v xml:space="preserve"> </v>
      </c>
      <c r="N36" s="177" t="str">
        <f t="shared" si="5"/>
        <v xml:space="preserve"> </v>
      </c>
      <c r="O36" s="252"/>
      <c r="P36" s="439"/>
      <c r="Q36" s="238"/>
      <c r="R36" s="238"/>
      <c r="S36" s="238"/>
      <c r="T36" s="76"/>
      <c r="U36" s="251">
        <v>5</v>
      </c>
      <c r="V36" s="70" t="str">
        <f t="shared" ref="V36:V42" si="13">IFERROR(INDEX($H$3:$H$34,MATCH($B36,$P$3:$P$34,0)),"")</f>
        <v>Alina Cofie</v>
      </c>
      <c r="W36" s="207" t="str">
        <f t="shared" ref="W36:W42" si="14">IFERROR(INDEX($I$3:$I$34,MATCH($B36,$P$3:$P$34,0)),"")</f>
        <v xml:space="preserve">Aldenham School </v>
      </c>
      <c r="X36" s="71">
        <f>IFERROR(INDEX($J$3:$J$34,MATCH($B36,$P$3:$P$34,0)),"")</f>
        <v>13</v>
      </c>
      <c r="Y36" s="364"/>
      <c r="Z36" s="381" t="s">
        <v>47</v>
      </c>
      <c r="AA36" s="382" t="s">
        <v>46</v>
      </c>
      <c r="AB36" s="383"/>
      <c r="AC36" s="29"/>
    </row>
    <row r="37" spans="1:29" ht="9.9499999999999993" customHeight="1" thickBot="1" x14ac:dyDescent="0.3">
      <c r="A37" s="432"/>
      <c r="B37" s="49">
        <v>3</v>
      </c>
      <c r="C37" s="368"/>
      <c r="D37" s="369"/>
      <c r="E37" s="436"/>
      <c r="G37" s="144">
        <v>3</v>
      </c>
      <c r="H37" s="145" t="str">
        <f t="shared" si="0"/>
        <v/>
      </c>
      <c r="I37" s="210" t="str">
        <f t="shared" si="1"/>
        <v/>
      </c>
      <c r="J37" s="312"/>
      <c r="K37" s="285"/>
      <c r="L37" s="175" t="str">
        <f t="shared" si="3"/>
        <v/>
      </c>
      <c r="M37" s="176" t="str">
        <f t="shared" si="4"/>
        <v/>
      </c>
      <c r="N37" s="177" t="str">
        <f t="shared" si="5"/>
        <v/>
      </c>
      <c r="O37" s="252"/>
      <c r="P37" s="439"/>
      <c r="Q37" s="238"/>
      <c r="R37" s="238"/>
      <c r="S37" s="238"/>
      <c r="T37" s="76"/>
      <c r="U37" s="251">
        <v>3</v>
      </c>
      <c r="V37" s="70" t="str">
        <f t="shared" si="13"/>
        <v/>
      </c>
      <c r="W37" s="207" t="str">
        <f t="shared" si="14"/>
        <v/>
      </c>
      <c r="X37" s="71" t="str">
        <f t="shared" ref="X37:X42" si="15">IFERROR(INDEX($J$3:$J$34,MATCH($B37,$P$3:$P$34,0)),"")</f>
        <v/>
      </c>
      <c r="Y37" s="364"/>
      <c r="Z37" s="290">
        <v>215</v>
      </c>
      <c r="AA37" s="85" t="str">
        <f>IFERROR(VLOOKUP($Z37,Entries!$B$2:$E$1000,2,0),"")</f>
        <v/>
      </c>
      <c r="AB37" s="85" t="str">
        <f>IFERROR(VLOOKUP($Z37,Entries!$B$2:$E$1000,3,0),"")</f>
        <v/>
      </c>
      <c r="AC37" s="54" t="str">
        <f>IFERROR(VLOOKUP($Z37,Entries!$B$2:$E$1000,4,0),"")</f>
        <v/>
      </c>
    </row>
    <row r="38" spans="1:29" ht="9.9499999999999993" customHeight="1" thickBot="1" x14ac:dyDescent="0.3">
      <c r="A38" s="432"/>
      <c r="B38" s="49">
        <v>4</v>
      </c>
      <c r="C38" s="370"/>
      <c r="D38" s="371"/>
      <c r="E38" s="436"/>
      <c r="G38" s="146">
        <v>4</v>
      </c>
      <c r="H38" s="147" t="str">
        <f t="shared" si="0"/>
        <v/>
      </c>
      <c r="I38" s="211" t="str">
        <f t="shared" si="1"/>
        <v/>
      </c>
      <c r="J38" s="312"/>
      <c r="K38" s="285"/>
      <c r="L38" s="175" t="str">
        <f t="shared" si="3"/>
        <v/>
      </c>
      <c r="M38" s="176" t="str">
        <f t="shared" si="4"/>
        <v/>
      </c>
      <c r="N38" s="177" t="str">
        <f t="shared" si="5"/>
        <v/>
      </c>
      <c r="O38" s="252"/>
      <c r="P38" s="439"/>
      <c r="Q38" s="238"/>
      <c r="R38" s="238"/>
      <c r="S38" s="238"/>
      <c r="T38" s="76"/>
      <c r="U38" s="251">
        <v>6</v>
      </c>
      <c r="V38" s="70" t="str">
        <f t="shared" si="13"/>
        <v/>
      </c>
      <c r="W38" s="207" t="str">
        <f t="shared" si="14"/>
        <v/>
      </c>
      <c r="X38" s="71" t="str">
        <f t="shared" si="15"/>
        <v/>
      </c>
      <c r="Y38" s="364"/>
      <c r="Z38" s="258"/>
      <c r="AA38" s="72" t="str">
        <f>IFERROR(VLOOKUP($Z37,Entries!$H$2:$K$1000,2,0),"")</f>
        <v/>
      </c>
      <c r="AB38" s="208" t="str">
        <f>IFERROR(VLOOKUP($Z37,Entries!$H$2:$K$1000,3,0),"")</f>
        <v/>
      </c>
      <c r="AC38" s="73" t="str">
        <f>IFERROR(VLOOKUP($Z37,Entries!$H$2:$K$1000,4,0),"")</f>
        <v/>
      </c>
    </row>
    <row r="39" spans="1:29" ht="9.9499999999999993" customHeight="1" thickBot="1" x14ac:dyDescent="0.3">
      <c r="A39" s="432"/>
      <c r="B39" s="49">
        <v>5</v>
      </c>
      <c r="C39" s="441" t="s">
        <v>18</v>
      </c>
      <c r="D39" s="442"/>
      <c r="E39" s="436"/>
      <c r="G39" s="31">
        <v>5</v>
      </c>
      <c r="H39" s="41" t="str">
        <f t="shared" si="0"/>
        <v/>
      </c>
      <c r="I39" s="212" t="str">
        <f t="shared" si="1"/>
        <v/>
      </c>
      <c r="J39" s="312"/>
      <c r="K39" s="285"/>
      <c r="L39" s="175" t="str">
        <f t="shared" si="3"/>
        <v/>
      </c>
      <c r="M39" s="176" t="str">
        <f t="shared" si="4"/>
        <v/>
      </c>
      <c r="N39" s="177" t="str">
        <f t="shared" si="5"/>
        <v/>
      </c>
      <c r="O39" s="252"/>
      <c r="P39" s="439"/>
      <c r="Q39" s="238"/>
      <c r="R39" s="238"/>
      <c r="S39" s="238"/>
      <c r="T39" s="76"/>
      <c r="U39" s="251">
        <v>2</v>
      </c>
      <c r="V39" s="70" t="str">
        <f t="shared" si="13"/>
        <v/>
      </c>
      <c r="W39" s="207" t="str">
        <f t="shared" si="14"/>
        <v/>
      </c>
      <c r="X39" s="71" t="str">
        <f t="shared" si="15"/>
        <v/>
      </c>
      <c r="Y39" s="364"/>
      <c r="Z39" s="245"/>
      <c r="AA39" s="245"/>
      <c r="AB39" s="245"/>
      <c r="AC39" s="245"/>
    </row>
    <row r="40" spans="1:29" ht="9.9499999999999993" customHeight="1" x14ac:dyDescent="0.25">
      <c r="A40" s="432"/>
      <c r="B40" s="49">
        <v>6</v>
      </c>
      <c r="C40" s="104" t="s">
        <v>15</v>
      </c>
      <c r="D40" s="297">
        <v>14</v>
      </c>
      <c r="E40" s="436"/>
      <c r="G40" s="31">
        <v>6</v>
      </c>
      <c r="H40" s="41" t="str">
        <f t="shared" si="0"/>
        <v/>
      </c>
      <c r="I40" s="212" t="str">
        <f t="shared" si="1"/>
        <v/>
      </c>
      <c r="J40" s="312"/>
      <c r="K40" s="285"/>
      <c r="L40" s="175" t="str">
        <f t="shared" si="3"/>
        <v/>
      </c>
      <c r="M40" s="176" t="str">
        <f t="shared" si="4"/>
        <v/>
      </c>
      <c r="N40" s="177" t="str">
        <f t="shared" si="5"/>
        <v/>
      </c>
      <c r="O40" s="252"/>
      <c r="P40" s="439"/>
      <c r="Q40" s="238"/>
      <c r="R40" s="238"/>
      <c r="S40" s="238"/>
      <c r="T40" s="76"/>
      <c r="U40" s="251">
        <v>7</v>
      </c>
      <c r="V40" s="70" t="str">
        <f t="shared" si="13"/>
        <v/>
      </c>
      <c r="W40" s="207" t="str">
        <f t="shared" si="14"/>
        <v/>
      </c>
      <c r="X40" s="71" t="str">
        <f t="shared" si="15"/>
        <v/>
      </c>
      <c r="Y40" s="364"/>
      <c r="Z40" s="245"/>
      <c r="AA40" s="245"/>
      <c r="AB40" s="245"/>
    </row>
    <row r="41" spans="1:29" ht="9.9499999999999993" customHeight="1" x14ac:dyDescent="0.25">
      <c r="A41" s="432"/>
      <c r="B41" s="49">
        <v>7</v>
      </c>
      <c r="C41" s="105" t="s">
        <v>17</v>
      </c>
      <c r="D41" s="298">
        <v>14.6</v>
      </c>
      <c r="E41" s="436"/>
      <c r="G41" s="31">
        <v>7</v>
      </c>
      <c r="H41" s="41" t="str">
        <f t="shared" si="0"/>
        <v/>
      </c>
      <c r="I41" s="212" t="str">
        <f t="shared" si="1"/>
        <v/>
      </c>
      <c r="J41" s="312"/>
      <c r="K41" s="285"/>
      <c r="L41" s="175" t="str">
        <f t="shared" si="3"/>
        <v/>
      </c>
      <c r="M41" s="176" t="str">
        <f t="shared" si="4"/>
        <v/>
      </c>
      <c r="N41" s="177" t="str">
        <f t="shared" si="5"/>
        <v/>
      </c>
      <c r="O41" s="252"/>
      <c r="P41" s="439"/>
      <c r="Q41" s="238"/>
      <c r="R41" s="238"/>
      <c r="S41" s="238"/>
      <c r="T41" s="76"/>
      <c r="U41" s="251">
        <v>1</v>
      </c>
      <c r="V41" s="70" t="str">
        <f t="shared" si="13"/>
        <v/>
      </c>
      <c r="W41" s="207" t="str">
        <f t="shared" si="14"/>
        <v/>
      </c>
      <c r="X41" s="71" t="str">
        <f t="shared" si="15"/>
        <v/>
      </c>
      <c r="Y41" s="364"/>
      <c r="Z41" s="245"/>
      <c r="AA41" s="245"/>
      <c r="AB41" s="245"/>
    </row>
    <row r="42" spans="1:29" ht="9.9499999999999993" customHeight="1" thickBot="1" x14ac:dyDescent="0.3">
      <c r="A42" s="432"/>
      <c r="B42" s="51">
        <v>8</v>
      </c>
      <c r="C42" s="106" t="s">
        <v>16</v>
      </c>
      <c r="D42" s="299">
        <v>15.3</v>
      </c>
      <c r="E42" s="437"/>
      <c r="G42" s="32">
        <v>8</v>
      </c>
      <c r="H42" s="42" t="str">
        <f t="shared" si="0"/>
        <v/>
      </c>
      <c r="I42" s="213" t="str">
        <f t="shared" si="1"/>
        <v/>
      </c>
      <c r="J42" s="313"/>
      <c r="K42" s="289"/>
      <c r="L42" s="178" t="str">
        <f t="shared" si="3"/>
        <v/>
      </c>
      <c r="M42" s="179" t="str">
        <f t="shared" si="4"/>
        <v/>
      </c>
      <c r="N42" s="180" t="str">
        <f t="shared" si="5"/>
        <v/>
      </c>
      <c r="O42" s="253"/>
      <c r="P42" s="440"/>
      <c r="Q42" s="238"/>
      <c r="R42" s="238"/>
      <c r="S42" s="238"/>
      <c r="T42" s="76"/>
      <c r="U42" s="258">
        <v>8</v>
      </c>
      <c r="V42" s="72" t="str">
        <f t="shared" si="13"/>
        <v/>
      </c>
      <c r="W42" s="208" t="str">
        <f t="shared" si="14"/>
        <v/>
      </c>
      <c r="X42" s="73" t="str">
        <f t="shared" si="15"/>
        <v/>
      </c>
      <c r="Y42" s="364"/>
      <c r="Z42" s="245"/>
      <c r="AA42" s="245"/>
      <c r="AB42" s="245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79" priority="13" operator="between">
      <formula>2.9</formula>
      <formula>3.1</formula>
    </cfRule>
    <cfRule type="cellIs" dxfId="178" priority="14" operator="between">
      <formula>1.9</formula>
      <formula>2.1</formula>
    </cfRule>
    <cfRule type="cellIs" dxfId="177" priority="15" operator="between">
      <formula>0.9</formula>
      <formula>1.1</formula>
    </cfRule>
  </conditionalFormatting>
  <conditionalFormatting sqref="O11:O18">
    <cfRule type="cellIs" dxfId="176" priority="10" operator="between">
      <formula>2.9</formula>
      <formula>3.1</formula>
    </cfRule>
    <cfRule type="cellIs" dxfId="175" priority="11" operator="between">
      <formula>1.9</formula>
      <formula>2.1</formula>
    </cfRule>
    <cfRule type="cellIs" dxfId="174" priority="12" operator="between">
      <formula>0.9</formula>
      <formula>1.1</formula>
    </cfRule>
  </conditionalFormatting>
  <conditionalFormatting sqref="O19:O26">
    <cfRule type="cellIs" dxfId="173" priority="7" operator="between">
      <formula>2.9</formula>
      <formula>3.1</formula>
    </cfRule>
    <cfRule type="cellIs" dxfId="172" priority="8" operator="between">
      <formula>1.9</formula>
      <formula>2.1</formula>
    </cfRule>
    <cfRule type="cellIs" dxfId="171" priority="9" operator="between">
      <formula>0.9</formula>
      <formula>1.1</formula>
    </cfRule>
  </conditionalFormatting>
  <conditionalFormatting sqref="O27:O34">
    <cfRule type="cellIs" dxfId="170" priority="4" operator="between">
      <formula>2.9</formula>
      <formula>3.1</formula>
    </cfRule>
    <cfRule type="cellIs" dxfId="169" priority="5" operator="between">
      <formula>1.9</formula>
      <formula>2.1</formula>
    </cfRule>
    <cfRule type="cellIs" dxfId="168" priority="6" operator="between">
      <formula>0.9</formula>
      <formula>1.1</formula>
    </cfRule>
  </conditionalFormatting>
  <conditionalFormatting sqref="O35:O42">
    <cfRule type="cellIs" dxfId="167" priority="1" operator="between">
      <formula>2.9</formula>
      <formula>3.1</formula>
    </cfRule>
    <cfRule type="cellIs" dxfId="166" priority="2" operator="between">
      <formula>1.9</formula>
      <formula>2.1</formula>
    </cfRule>
    <cfRule type="cellIs" dxfId="165" priority="3" operator="between">
      <formula>0.9</formula>
      <formula>1.1</formula>
    </cfRule>
  </conditionalFormatting>
  <pageMargins left="0.7" right="0.7" top="0.75" bottom="0.75" header="0.3" footer="0.3"/>
  <pageSetup paperSize="11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9"/>
  <sheetViews>
    <sheetView topLeftCell="B1" zoomScale="125" zoomScaleNormal="125" workbookViewId="0">
      <selection activeCell="D41" sqref="D41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328" customWidth="1"/>
    <col min="3" max="3" width="6.7109375" style="328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328" customWidth="1"/>
    <col min="11" max="11" width="10.28515625" style="328" customWidth="1"/>
    <col min="12" max="13" width="6.7109375" style="328" customWidth="1"/>
    <col min="14" max="15" width="5.85546875" style="328" customWidth="1"/>
    <col min="16" max="16" width="8.42578125" style="328" customWidth="1"/>
    <col min="17" max="19" width="4.7109375" style="328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328" customWidth="1"/>
    <col min="25" max="25" width="4.42578125" style="8" customWidth="1"/>
    <col min="26" max="26" width="5.7109375" style="8" customWidth="1"/>
    <col min="27" max="27" width="15.7109375" style="50" customWidth="1"/>
    <col min="28" max="28" width="20.140625" style="328" customWidth="1"/>
    <col min="29" max="16384" width="9.140625" style="8"/>
  </cols>
  <sheetData>
    <row r="1" spans="1:28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ht="9.9499999999999993" customHeight="1" thickBot="1" x14ac:dyDescent="0.3">
      <c r="A2" s="364"/>
      <c r="B2" s="365"/>
      <c r="C2" s="366" t="s">
        <v>42</v>
      </c>
      <c r="D2" s="367"/>
      <c r="E2" s="37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55</v>
      </c>
      <c r="L2" s="181" t="s">
        <v>15</v>
      </c>
      <c r="M2" s="171" t="s">
        <v>17</v>
      </c>
      <c r="N2" s="170" t="s">
        <v>16</v>
      </c>
      <c r="O2" s="78" t="s">
        <v>5</v>
      </c>
      <c r="P2" s="79" t="s">
        <v>10</v>
      </c>
      <c r="Q2" s="332"/>
      <c r="R2" s="332"/>
      <c r="S2" s="332"/>
      <c r="T2" s="374"/>
      <c r="U2" s="375" t="s">
        <v>12</v>
      </c>
      <c r="V2" s="376"/>
      <c r="W2" s="376"/>
      <c r="X2" s="377"/>
      <c r="Y2" s="364"/>
      <c r="Z2" s="381" t="s">
        <v>13</v>
      </c>
      <c r="AA2" s="382"/>
      <c r="AB2" s="383"/>
    </row>
    <row r="3" spans="1:28" ht="9.9499999999999993" customHeight="1" thickBot="1" x14ac:dyDescent="0.3">
      <c r="A3" s="364"/>
      <c r="B3" s="365"/>
      <c r="C3" s="368"/>
      <c r="D3" s="369"/>
      <c r="E3" s="384" t="s">
        <v>3</v>
      </c>
      <c r="F3" s="385"/>
      <c r="G3" s="386"/>
      <c r="H3" s="45" t="str">
        <f t="shared" ref="H3:H42" si="0">IFERROR(VLOOKUP($J3,$Z$2:$AB$34,2,0),"")</f>
        <v/>
      </c>
      <c r="I3" s="45" t="str">
        <f t="shared" ref="I3:I42" si="1">IFERROR(VLOOKUP($J3,$Z$2:$AB$34,3,0),"")</f>
        <v/>
      </c>
      <c r="J3" s="282"/>
      <c r="K3" s="283"/>
      <c r="L3" s="172" t="str">
        <f>IF($K3=$D$40,"Equal",IF($K3&lt;$D$40,IF($K3&gt;0,"NEW","" )," "))</f>
        <v/>
      </c>
      <c r="M3" s="173" t="str">
        <f>IF($K3&lt;=$D$41,IF($K3&gt;0,"YES","" )," ")</f>
        <v/>
      </c>
      <c r="N3" s="174" t="str">
        <f>IF($K3&lt;=$D$42,IF($K3&gt;0,"YES","" )," ")</f>
        <v/>
      </c>
      <c r="O3" s="55" t="str">
        <f>IF(K3&gt;0,RANK(K3,$K$3:$K$10,1),"No Runner")</f>
        <v>No Runner</v>
      </c>
      <c r="P3" s="56" t="str">
        <f>IF(K3&gt;0,IF(Q3="no","No",RANK(Q3,$Q$3:$Q$34,1)+COUNTIF($Q$3:Q3,Q3)-1),"No Runner")</f>
        <v>No Runner</v>
      </c>
      <c r="Q3" s="56" t="str">
        <f>IF(K3&gt;0,IF(O3=1,K3,IF(S3&lt;9-COUNTIF($O$3:$O$34,1),K3,"no")),"No Runner")</f>
        <v>No Runner</v>
      </c>
      <c r="R3" s="56" t="str">
        <f>IF(K3&gt;0,IF(O3=1,"First",K3),"No Runner")</f>
        <v>No Runner</v>
      </c>
      <c r="S3" s="56" t="str">
        <f t="shared" ref="S3:S16" si="2">IF(K3&gt;0,IF(O3=1,"",COUNT($R$3:$R$34)+1-RANK(R3,$R$3:$R$34,0)),"")</f>
        <v/>
      </c>
      <c r="T3" s="374"/>
      <c r="U3" s="378"/>
      <c r="V3" s="379"/>
      <c r="W3" s="379"/>
      <c r="X3" s="380"/>
      <c r="Y3" s="364"/>
      <c r="Z3" s="291"/>
      <c r="AA3" s="292"/>
      <c r="AB3" s="293"/>
    </row>
    <row r="4" spans="1:28" ht="9.9499999999999993" customHeight="1" x14ac:dyDescent="0.25">
      <c r="A4" s="364"/>
      <c r="B4" s="365"/>
      <c r="C4" s="368"/>
      <c r="D4" s="369"/>
      <c r="E4" s="387"/>
      <c r="F4" s="388"/>
      <c r="G4" s="389"/>
      <c r="H4" s="13" t="str">
        <f t="shared" si="0"/>
        <v/>
      </c>
      <c r="I4" s="13" t="str">
        <f t="shared" si="1"/>
        <v/>
      </c>
      <c r="J4" s="284"/>
      <c r="K4" s="285"/>
      <c r="L4" s="175" t="str">
        <f t="shared" ref="L4:L42" si="3">IF($K4=$D$40,"Equal",IF($K4&lt;$D$40,IF($K4&gt;0,"NEW","" )," "))</f>
        <v/>
      </c>
      <c r="M4" s="176" t="str">
        <f t="shared" ref="M4:M42" si="4">IF($K4&lt;=$D$41,IF($K4&gt;0,"YES","" )," ")</f>
        <v/>
      </c>
      <c r="N4" s="177" t="str">
        <f t="shared" ref="N4:N42" si="5">IF($K4&lt;=$D$42,IF($K4&gt;0,"YES","" )," ")</f>
        <v/>
      </c>
      <c r="O4" s="336" t="str">
        <f t="shared" ref="O4:O10" si="6">IF(K4&gt;0,RANK(K4,$K$3:$K$10,1),"No Runner")</f>
        <v>No Runner</v>
      </c>
      <c r="P4" s="61" t="str">
        <f>IF(K4&gt;0,IF(Q4="no","No",RANK(Q4,$Q$3:$Q$34,1)+COUNTIF($Q$3:Q4,Q4)-1),"No Runner")</f>
        <v>No Runner</v>
      </c>
      <c r="Q4" s="61" t="str">
        <f t="shared" ref="Q4:Q34" si="7">IF(K4&gt;0,IF(O4=1,K4,IF(S4&lt;9-COUNTIF($O$3:$O$34,1),K4,"no")),"No Runner")</f>
        <v>No Runner</v>
      </c>
      <c r="R4" s="61" t="str">
        <f t="shared" ref="R4:R34" si="8">IF(K4&gt;0,IF(O4=1,"First",K4),"No Runner")</f>
        <v>No Runner</v>
      </c>
      <c r="S4" s="61" t="str">
        <f t="shared" si="2"/>
        <v/>
      </c>
      <c r="T4" s="374"/>
      <c r="U4" s="393" t="s">
        <v>20</v>
      </c>
      <c r="V4" s="394"/>
      <c r="W4" s="394"/>
      <c r="X4" s="395"/>
      <c r="Y4" s="364"/>
      <c r="Z4" s="291"/>
      <c r="AA4" s="292"/>
      <c r="AB4" s="293"/>
    </row>
    <row r="5" spans="1:28" ht="9.9499999999999993" customHeight="1" x14ac:dyDescent="0.25">
      <c r="A5" s="364"/>
      <c r="B5" s="365"/>
      <c r="C5" s="368"/>
      <c r="D5" s="369"/>
      <c r="E5" s="387"/>
      <c r="F5" s="388"/>
      <c r="G5" s="389"/>
      <c r="H5" s="13" t="str">
        <f t="shared" si="0"/>
        <v/>
      </c>
      <c r="I5" s="13" t="str">
        <f t="shared" si="1"/>
        <v/>
      </c>
      <c r="J5" s="284"/>
      <c r="K5" s="285"/>
      <c r="L5" s="175" t="str">
        <f t="shared" si="3"/>
        <v/>
      </c>
      <c r="M5" s="176" t="str">
        <f t="shared" si="4"/>
        <v/>
      </c>
      <c r="N5" s="177" t="str">
        <f t="shared" si="5"/>
        <v/>
      </c>
      <c r="O5" s="336" t="str">
        <f t="shared" si="6"/>
        <v>No Runner</v>
      </c>
      <c r="P5" s="61" t="str">
        <f>IF(K5&gt;0,IF(Q5="no","No",RANK(Q5,$Q$3:$Q$34,1)+COUNTIF($Q$3:Q5,Q5)-1),"No Runner")</f>
        <v>No Runner</v>
      </c>
      <c r="Q5" s="61" t="str">
        <f t="shared" si="7"/>
        <v>No Runner</v>
      </c>
      <c r="R5" s="61" t="str">
        <f t="shared" si="8"/>
        <v>No Runner</v>
      </c>
      <c r="S5" s="61" t="str">
        <f t="shared" si="2"/>
        <v/>
      </c>
      <c r="T5" s="374"/>
      <c r="U5" s="396"/>
      <c r="V5" s="397"/>
      <c r="W5" s="397"/>
      <c r="X5" s="398"/>
      <c r="Y5" s="364"/>
      <c r="Z5" s="291"/>
      <c r="AA5" s="292"/>
      <c r="AB5" s="293"/>
    </row>
    <row r="6" spans="1:28" ht="9.9499999999999993" customHeight="1" x14ac:dyDescent="0.25">
      <c r="A6" s="364"/>
      <c r="B6" s="365"/>
      <c r="C6" s="368"/>
      <c r="D6" s="369"/>
      <c r="E6" s="387"/>
      <c r="F6" s="388"/>
      <c r="G6" s="389"/>
      <c r="H6" s="13" t="str">
        <f t="shared" si="0"/>
        <v/>
      </c>
      <c r="I6" s="13" t="str">
        <f t="shared" si="1"/>
        <v/>
      </c>
      <c r="J6" s="284"/>
      <c r="K6" s="285"/>
      <c r="L6" s="175" t="str">
        <f t="shared" si="3"/>
        <v/>
      </c>
      <c r="M6" s="176" t="str">
        <f t="shared" si="4"/>
        <v/>
      </c>
      <c r="N6" s="177" t="str">
        <f t="shared" si="5"/>
        <v/>
      </c>
      <c r="O6" s="336" t="str">
        <f t="shared" si="6"/>
        <v>No Runner</v>
      </c>
      <c r="P6" s="61" t="str">
        <f>IF(K6&gt;0,IF(Q6="no","No",RANK(Q6,$Q$3:$Q$34,1)+COUNTIF($Q$3:Q6,Q6)-1),"No Runner")</f>
        <v>No Runner</v>
      </c>
      <c r="Q6" s="61" t="str">
        <f t="shared" si="7"/>
        <v>No Runner</v>
      </c>
      <c r="R6" s="61" t="str">
        <f t="shared" si="8"/>
        <v>No Runner</v>
      </c>
      <c r="S6" s="61" t="str">
        <f t="shared" si="2"/>
        <v/>
      </c>
      <c r="T6" s="374"/>
      <c r="U6" s="399"/>
      <c r="V6" s="400"/>
      <c r="W6" s="400"/>
      <c r="X6" s="401"/>
      <c r="Y6" s="364"/>
      <c r="Z6" s="291"/>
      <c r="AA6" s="292"/>
      <c r="AB6" s="293"/>
    </row>
    <row r="7" spans="1:28" ht="9.9499999999999993" customHeight="1" x14ac:dyDescent="0.25">
      <c r="A7" s="364"/>
      <c r="B7" s="365"/>
      <c r="C7" s="368"/>
      <c r="D7" s="369"/>
      <c r="E7" s="387"/>
      <c r="F7" s="388"/>
      <c r="G7" s="389"/>
      <c r="H7" s="13" t="str">
        <f t="shared" si="0"/>
        <v/>
      </c>
      <c r="I7" s="13" t="str">
        <f t="shared" si="1"/>
        <v/>
      </c>
      <c r="J7" s="284"/>
      <c r="K7" s="285"/>
      <c r="L7" s="175" t="str">
        <f t="shared" si="3"/>
        <v/>
      </c>
      <c r="M7" s="176" t="str">
        <f t="shared" si="4"/>
        <v/>
      </c>
      <c r="N7" s="177" t="str">
        <f t="shared" si="5"/>
        <v/>
      </c>
      <c r="O7" s="336" t="str">
        <f t="shared" si="6"/>
        <v>No Runner</v>
      </c>
      <c r="P7" s="61" t="str">
        <f>IF(K7&gt;0,IF(Q7="no","No",RANK(Q7,$Q$3:$Q$34,1)+COUNTIF($Q$3:Q7,Q7)-1),"No Runner")</f>
        <v>No Runner</v>
      </c>
      <c r="Q7" s="61" t="str">
        <f t="shared" si="7"/>
        <v>No Runner</v>
      </c>
      <c r="R7" s="61" t="str">
        <f t="shared" si="8"/>
        <v>No Runner</v>
      </c>
      <c r="S7" s="61" t="str">
        <f t="shared" si="2"/>
        <v/>
      </c>
      <c r="T7" s="374"/>
      <c r="U7" s="402" t="s">
        <v>51</v>
      </c>
      <c r="V7" s="403"/>
      <c r="W7" s="403"/>
      <c r="X7" s="404"/>
      <c r="Y7" s="364"/>
      <c r="Z7" s="291"/>
      <c r="AA7" s="292"/>
      <c r="AB7" s="293"/>
    </row>
    <row r="8" spans="1:28" ht="9.9499999999999993" customHeight="1" x14ac:dyDescent="0.25">
      <c r="A8" s="364"/>
      <c r="B8" s="365"/>
      <c r="C8" s="368"/>
      <c r="D8" s="369"/>
      <c r="E8" s="387"/>
      <c r="F8" s="388"/>
      <c r="G8" s="389"/>
      <c r="H8" s="13" t="str">
        <f t="shared" si="0"/>
        <v/>
      </c>
      <c r="I8" s="13" t="str">
        <f t="shared" si="1"/>
        <v/>
      </c>
      <c r="J8" s="284"/>
      <c r="K8" s="285"/>
      <c r="L8" s="175" t="str">
        <f t="shared" si="3"/>
        <v/>
      </c>
      <c r="M8" s="176" t="str">
        <f t="shared" si="4"/>
        <v/>
      </c>
      <c r="N8" s="177" t="str">
        <f t="shared" si="5"/>
        <v/>
      </c>
      <c r="O8" s="336" t="str">
        <f t="shared" si="6"/>
        <v>No Runner</v>
      </c>
      <c r="P8" s="61" t="str">
        <f>IF(K8&gt;0,IF(Q8="no","No",RANK(Q8,$Q$3:$Q$34,1)+COUNTIF($Q$3:Q8,Q8)-1),"No Runner")</f>
        <v>No Runner</v>
      </c>
      <c r="Q8" s="61" t="str">
        <f t="shared" si="7"/>
        <v>No Runner</v>
      </c>
      <c r="R8" s="61" t="str">
        <f t="shared" si="8"/>
        <v>No Runner</v>
      </c>
      <c r="S8" s="61" t="str">
        <f t="shared" si="2"/>
        <v/>
      </c>
      <c r="T8" s="374"/>
      <c r="U8" s="396"/>
      <c r="V8" s="397"/>
      <c r="W8" s="397"/>
      <c r="X8" s="398"/>
      <c r="Y8" s="364"/>
      <c r="Z8" s="291"/>
      <c r="AA8" s="292"/>
      <c r="AB8" s="293"/>
    </row>
    <row r="9" spans="1:28" ht="9.9499999999999993" customHeight="1" x14ac:dyDescent="0.25">
      <c r="A9" s="364"/>
      <c r="B9" s="365"/>
      <c r="C9" s="368"/>
      <c r="D9" s="369"/>
      <c r="E9" s="387"/>
      <c r="F9" s="388"/>
      <c r="G9" s="389"/>
      <c r="H9" s="12" t="str">
        <f t="shared" si="0"/>
        <v/>
      </c>
      <c r="I9" s="12" t="str">
        <f t="shared" si="1"/>
        <v/>
      </c>
      <c r="J9" s="284"/>
      <c r="K9" s="285"/>
      <c r="L9" s="175" t="str">
        <f t="shared" si="3"/>
        <v/>
      </c>
      <c r="M9" s="176" t="str">
        <f t="shared" si="4"/>
        <v/>
      </c>
      <c r="N9" s="177" t="str">
        <f t="shared" si="5"/>
        <v/>
      </c>
      <c r="O9" s="336" t="str">
        <f t="shared" si="6"/>
        <v>No Runner</v>
      </c>
      <c r="P9" s="61" t="str">
        <f>IF(K9&gt;0,IF(Q9="no","No",RANK(Q9,$Q$3:$Q$34,1)+COUNTIF($Q$3:Q9,Q9)-1),"No Runner")</f>
        <v>No Runner</v>
      </c>
      <c r="Q9" s="61" t="str">
        <f t="shared" si="7"/>
        <v>No Runner</v>
      </c>
      <c r="R9" s="61" t="str">
        <f t="shared" si="8"/>
        <v>No Runner</v>
      </c>
      <c r="S9" s="61" t="str">
        <f t="shared" si="2"/>
        <v/>
      </c>
      <c r="T9" s="374"/>
      <c r="U9" s="399"/>
      <c r="V9" s="400"/>
      <c r="W9" s="400"/>
      <c r="X9" s="401"/>
      <c r="Y9" s="364"/>
      <c r="Z9" s="291"/>
      <c r="AA9" s="292"/>
      <c r="AB9" s="293"/>
    </row>
    <row r="10" spans="1:28" ht="9.9499999999999993" customHeight="1" thickBot="1" x14ac:dyDescent="0.3">
      <c r="A10" s="364"/>
      <c r="B10" s="365"/>
      <c r="C10" s="368"/>
      <c r="D10" s="369"/>
      <c r="E10" s="390"/>
      <c r="F10" s="391"/>
      <c r="G10" s="392"/>
      <c r="H10" s="18" t="str">
        <f t="shared" si="0"/>
        <v/>
      </c>
      <c r="I10" s="18" t="str">
        <f t="shared" si="1"/>
        <v/>
      </c>
      <c r="J10" s="309"/>
      <c r="K10" s="289"/>
      <c r="L10" s="178" t="str">
        <f t="shared" si="3"/>
        <v/>
      </c>
      <c r="M10" s="179" t="str">
        <f t="shared" si="4"/>
        <v/>
      </c>
      <c r="N10" s="180" t="str">
        <f t="shared" si="5"/>
        <v/>
      </c>
      <c r="O10" s="337" t="str">
        <f t="shared" si="6"/>
        <v>No Runner</v>
      </c>
      <c r="P10" s="66" t="str">
        <f>IF(K10&gt;0,IF(Q10="no","No",RANK(Q10,$Q$3:$Q$34,1)+COUNTIF($Q$3:Q10,Q10)-1),"No Runner")</f>
        <v>No Runner</v>
      </c>
      <c r="Q10" s="66" t="str">
        <f t="shared" si="7"/>
        <v>No Runner</v>
      </c>
      <c r="R10" s="66" t="str">
        <f t="shared" si="8"/>
        <v>No Runner</v>
      </c>
      <c r="S10" s="66" t="str">
        <f t="shared" si="2"/>
        <v/>
      </c>
      <c r="T10" s="374"/>
      <c r="U10" s="402" t="s">
        <v>50</v>
      </c>
      <c r="V10" s="403"/>
      <c r="W10" s="403"/>
      <c r="X10" s="404"/>
      <c r="Y10" s="364"/>
      <c r="Z10" s="291"/>
      <c r="AA10" s="292"/>
      <c r="AB10" s="293"/>
    </row>
    <row r="11" spans="1:28" ht="9.9499999999999993" customHeight="1" x14ac:dyDescent="0.25">
      <c r="A11" s="364"/>
      <c r="B11" s="365"/>
      <c r="C11" s="368"/>
      <c r="D11" s="369"/>
      <c r="E11" s="384" t="s">
        <v>4</v>
      </c>
      <c r="F11" s="385"/>
      <c r="G11" s="386"/>
      <c r="H11" s="16" t="str">
        <f t="shared" si="0"/>
        <v/>
      </c>
      <c r="I11" s="16" t="str">
        <f t="shared" si="1"/>
        <v/>
      </c>
      <c r="J11" s="310"/>
      <c r="K11" s="283"/>
      <c r="L11" s="172" t="str">
        <f t="shared" si="3"/>
        <v/>
      </c>
      <c r="M11" s="173" t="str">
        <f t="shared" si="4"/>
        <v/>
      </c>
      <c r="N11" s="174" t="str">
        <f t="shared" si="5"/>
        <v/>
      </c>
      <c r="O11" s="55" t="str">
        <f>IF(K11&gt;0,RANK(K11,$K$11:$K$18,1),"No Runner")</f>
        <v>No Runner</v>
      </c>
      <c r="P11" s="56" t="str">
        <f>IF(K11&gt;0,IF(Q11="no","No",RANK(Q11,$Q$3:$Q$34,1)+COUNTIF($Q$3:Q11,Q11)-1),"No Runner")</f>
        <v>No Runner</v>
      </c>
      <c r="Q11" s="56" t="str">
        <f t="shared" si="7"/>
        <v>No Runner</v>
      </c>
      <c r="R11" s="56" t="str">
        <f t="shared" si="8"/>
        <v>No Runner</v>
      </c>
      <c r="S11" s="56" t="str">
        <f t="shared" si="2"/>
        <v/>
      </c>
      <c r="T11" s="374"/>
      <c r="U11" s="396"/>
      <c r="V11" s="397"/>
      <c r="W11" s="397"/>
      <c r="X11" s="398"/>
      <c r="Y11" s="364"/>
      <c r="Z11" s="291"/>
      <c r="AA11" s="292"/>
      <c r="AB11" s="293"/>
    </row>
    <row r="12" spans="1:28" ht="9.9499999999999993" customHeight="1" x14ac:dyDescent="0.25">
      <c r="A12" s="364"/>
      <c r="B12" s="365"/>
      <c r="C12" s="368"/>
      <c r="D12" s="369"/>
      <c r="E12" s="387"/>
      <c r="F12" s="388"/>
      <c r="G12" s="389"/>
      <c r="H12" s="13" t="str">
        <f t="shared" si="0"/>
        <v/>
      </c>
      <c r="I12" s="13" t="str">
        <f t="shared" si="1"/>
        <v/>
      </c>
      <c r="J12" s="284"/>
      <c r="K12" s="285"/>
      <c r="L12" s="175" t="str">
        <f t="shared" si="3"/>
        <v/>
      </c>
      <c r="M12" s="176" t="str">
        <f t="shared" si="4"/>
        <v/>
      </c>
      <c r="N12" s="177" t="str">
        <f t="shared" si="5"/>
        <v/>
      </c>
      <c r="O12" s="336" t="str">
        <f t="shared" ref="O12:O18" si="9">IF(K12&gt;0,RANK(K12,$K$11:$K$18,1),"No Runner")</f>
        <v>No Runner</v>
      </c>
      <c r="P12" s="61" t="str">
        <f>IF(K12&gt;0,IF(Q12="no","No",RANK(Q12,$Q$3:$Q$34,1)+COUNTIF($Q$3:Q12,Q12)-1),"No Runner")</f>
        <v>No Runner</v>
      </c>
      <c r="Q12" s="61" t="str">
        <f t="shared" si="7"/>
        <v>No Runner</v>
      </c>
      <c r="R12" s="61" t="str">
        <f t="shared" si="8"/>
        <v>No Runner</v>
      </c>
      <c r="S12" s="61" t="str">
        <f t="shared" si="2"/>
        <v/>
      </c>
      <c r="T12" s="374"/>
      <c r="U12" s="399"/>
      <c r="V12" s="400"/>
      <c r="W12" s="400"/>
      <c r="X12" s="401"/>
      <c r="Y12" s="364"/>
      <c r="Z12" s="291"/>
      <c r="AA12" s="292"/>
      <c r="AB12" s="293"/>
    </row>
    <row r="13" spans="1:28" ht="9.9499999999999993" customHeight="1" x14ac:dyDescent="0.25">
      <c r="A13" s="364"/>
      <c r="B13" s="365"/>
      <c r="C13" s="368"/>
      <c r="D13" s="369"/>
      <c r="E13" s="387"/>
      <c r="F13" s="388"/>
      <c r="G13" s="389"/>
      <c r="H13" s="13" t="str">
        <f t="shared" si="0"/>
        <v/>
      </c>
      <c r="I13" s="13" t="str">
        <f t="shared" si="1"/>
        <v/>
      </c>
      <c r="J13" s="284"/>
      <c r="K13" s="285"/>
      <c r="L13" s="175" t="str">
        <f t="shared" si="3"/>
        <v/>
      </c>
      <c r="M13" s="176" t="str">
        <f t="shared" si="4"/>
        <v/>
      </c>
      <c r="N13" s="177" t="str">
        <f t="shared" si="5"/>
        <v/>
      </c>
      <c r="O13" s="336" t="str">
        <f t="shared" si="9"/>
        <v>No Runner</v>
      </c>
      <c r="P13" s="61" t="str">
        <f>IF(K13&gt;0,IF(Q13="no","No",RANK(Q13,$Q$3:$Q$34,1)+COUNTIF($Q$3:Q13,Q13)-1),"No Runner")</f>
        <v>No Runner</v>
      </c>
      <c r="Q13" s="61" t="str">
        <f t="shared" si="7"/>
        <v>No Runner</v>
      </c>
      <c r="R13" s="61" t="str">
        <f t="shared" si="8"/>
        <v>No Runner</v>
      </c>
      <c r="S13" s="61" t="str">
        <f t="shared" si="2"/>
        <v/>
      </c>
      <c r="T13" s="374"/>
      <c r="U13" s="402" t="s">
        <v>52</v>
      </c>
      <c r="V13" s="403"/>
      <c r="W13" s="403"/>
      <c r="X13" s="404"/>
      <c r="Y13" s="364"/>
      <c r="Z13" s="291"/>
      <c r="AA13" s="292"/>
      <c r="AB13" s="293"/>
    </row>
    <row r="14" spans="1:28" ht="9.9499999999999993" customHeight="1" x14ac:dyDescent="0.25">
      <c r="A14" s="364"/>
      <c r="B14" s="365"/>
      <c r="C14" s="368"/>
      <c r="D14" s="369"/>
      <c r="E14" s="387"/>
      <c r="F14" s="388"/>
      <c r="G14" s="389"/>
      <c r="H14" s="13" t="str">
        <f t="shared" si="0"/>
        <v/>
      </c>
      <c r="I14" s="13" t="str">
        <f t="shared" si="1"/>
        <v/>
      </c>
      <c r="J14" s="284"/>
      <c r="K14" s="285"/>
      <c r="L14" s="175" t="str">
        <f t="shared" si="3"/>
        <v/>
      </c>
      <c r="M14" s="176" t="str">
        <f t="shared" si="4"/>
        <v/>
      </c>
      <c r="N14" s="177" t="str">
        <f t="shared" si="5"/>
        <v/>
      </c>
      <c r="O14" s="336" t="str">
        <f t="shared" si="9"/>
        <v>No Runner</v>
      </c>
      <c r="P14" s="61" t="str">
        <f>IF(K14&gt;0,IF(Q14="no","No",RANK(Q14,$Q$3:$Q$34,1)+COUNTIF($Q$3:Q14,Q14)-1),"No Runner")</f>
        <v>No Runner</v>
      </c>
      <c r="Q14" s="61" t="str">
        <f t="shared" si="7"/>
        <v>No Runner</v>
      </c>
      <c r="R14" s="61" t="str">
        <f t="shared" si="8"/>
        <v>No Runner</v>
      </c>
      <c r="S14" s="61" t="str">
        <f t="shared" si="2"/>
        <v/>
      </c>
      <c r="T14" s="374"/>
      <c r="U14" s="396"/>
      <c r="V14" s="397"/>
      <c r="W14" s="397"/>
      <c r="X14" s="398"/>
      <c r="Y14" s="364"/>
      <c r="Z14" s="291"/>
      <c r="AA14" s="292"/>
      <c r="AB14" s="293"/>
    </row>
    <row r="15" spans="1:28" ht="9.9499999999999993" customHeight="1" x14ac:dyDescent="0.25">
      <c r="A15" s="364"/>
      <c r="B15" s="365"/>
      <c r="C15" s="368"/>
      <c r="D15" s="369"/>
      <c r="E15" s="387"/>
      <c r="F15" s="388"/>
      <c r="G15" s="389"/>
      <c r="H15" s="13" t="str">
        <f t="shared" si="0"/>
        <v/>
      </c>
      <c r="I15" s="13" t="str">
        <f t="shared" si="1"/>
        <v/>
      </c>
      <c r="J15" s="284"/>
      <c r="K15" s="285"/>
      <c r="L15" s="175" t="str">
        <f t="shared" si="3"/>
        <v/>
      </c>
      <c r="M15" s="176" t="str">
        <f t="shared" si="4"/>
        <v/>
      </c>
      <c r="N15" s="177" t="str">
        <f t="shared" si="5"/>
        <v/>
      </c>
      <c r="O15" s="336" t="str">
        <f t="shared" si="9"/>
        <v>No Runner</v>
      </c>
      <c r="P15" s="61" t="str">
        <f>IF(K15&gt;0,IF(Q15="no","No",RANK(Q15,$Q$3:$Q$34,1)+COUNTIF($Q$3:Q15,Q15)-1),"No Runner")</f>
        <v>No Runner</v>
      </c>
      <c r="Q15" s="61" t="str">
        <f t="shared" si="7"/>
        <v>No Runner</v>
      </c>
      <c r="R15" s="61" t="str">
        <f t="shared" si="8"/>
        <v>No Runner</v>
      </c>
      <c r="S15" s="61" t="str">
        <f t="shared" si="2"/>
        <v/>
      </c>
      <c r="T15" s="374"/>
      <c r="U15" s="399"/>
      <c r="V15" s="400"/>
      <c r="W15" s="400"/>
      <c r="X15" s="401"/>
      <c r="Y15" s="364"/>
      <c r="Z15" s="291"/>
      <c r="AA15" s="292"/>
      <c r="AB15" s="293"/>
    </row>
    <row r="16" spans="1:28" ht="9.9499999999999993" customHeight="1" x14ac:dyDescent="0.25">
      <c r="A16" s="364"/>
      <c r="B16" s="365"/>
      <c r="C16" s="368"/>
      <c r="D16" s="369"/>
      <c r="E16" s="387"/>
      <c r="F16" s="388"/>
      <c r="G16" s="389"/>
      <c r="H16" s="15" t="str">
        <f t="shared" si="0"/>
        <v/>
      </c>
      <c r="I16" s="15" t="str">
        <f t="shared" si="1"/>
        <v/>
      </c>
      <c r="J16" s="284"/>
      <c r="K16" s="285"/>
      <c r="L16" s="175" t="str">
        <f t="shared" si="3"/>
        <v/>
      </c>
      <c r="M16" s="176" t="str">
        <f t="shared" si="4"/>
        <v/>
      </c>
      <c r="N16" s="177" t="str">
        <f t="shared" si="5"/>
        <v/>
      </c>
      <c r="O16" s="336" t="str">
        <f t="shared" si="9"/>
        <v>No Runner</v>
      </c>
      <c r="P16" s="61" t="str">
        <f>IF(K16&gt;0,IF(Q16="no","No",RANK(Q16,$Q$3:$Q$34,1)+COUNTIF($Q$3:Q16,Q16)-1),"No Runner")</f>
        <v>No Runner</v>
      </c>
      <c r="Q16" s="61" t="str">
        <f t="shared" si="7"/>
        <v>No Runner</v>
      </c>
      <c r="R16" s="61" t="str">
        <f t="shared" si="8"/>
        <v>No Runner</v>
      </c>
      <c r="S16" s="61" t="str">
        <f t="shared" si="2"/>
        <v/>
      </c>
      <c r="T16" s="374"/>
      <c r="U16" s="402" t="s">
        <v>53</v>
      </c>
      <c r="V16" s="403"/>
      <c r="W16" s="403"/>
      <c r="X16" s="404"/>
      <c r="Y16" s="364"/>
      <c r="Z16" s="291"/>
      <c r="AA16" s="292"/>
      <c r="AB16" s="293"/>
    </row>
    <row r="17" spans="1:28" ht="9.9499999999999993" customHeight="1" x14ac:dyDescent="0.25">
      <c r="A17" s="364"/>
      <c r="B17" s="365"/>
      <c r="C17" s="368"/>
      <c r="D17" s="369"/>
      <c r="E17" s="387"/>
      <c r="F17" s="388"/>
      <c r="G17" s="389"/>
      <c r="H17" s="7" t="str">
        <f t="shared" si="0"/>
        <v/>
      </c>
      <c r="I17" s="10" t="str">
        <f t="shared" si="1"/>
        <v/>
      </c>
      <c r="J17" s="286"/>
      <c r="K17" s="285"/>
      <c r="L17" s="175" t="str">
        <f t="shared" si="3"/>
        <v/>
      </c>
      <c r="M17" s="176" t="str">
        <f t="shared" si="4"/>
        <v/>
      </c>
      <c r="N17" s="177" t="str">
        <f t="shared" si="5"/>
        <v/>
      </c>
      <c r="O17" s="336" t="str">
        <f t="shared" si="9"/>
        <v>No Runner</v>
      </c>
      <c r="P17" s="61" t="str">
        <f>IF(K17&gt;0,IF(Q17="no","No",RANK(Q17,$Q$3:$Q$34,1)+COUNTIF($Q$3:Q17,Q17)-1),"No Runner")</f>
        <v>No Runner</v>
      </c>
      <c r="Q17" s="61" t="str">
        <f t="shared" si="7"/>
        <v>No Runner</v>
      </c>
      <c r="R17" s="61" t="str">
        <f t="shared" si="8"/>
        <v>No Runner</v>
      </c>
      <c r="S17" s="61" t="str">
        <f>IF(K17&gt;0,IF(O17=1,"",COUNT($R$3:$R$34)+1-RANK(R17,$R$3:$R$34,0)),"")</f>
        <v/>
      </c>
      <c r="T17" s="374"/>
      <c r="U17" s="396"/>
      <c r="V17" s="397"/>
      <c r="W17" s="397"/>
      <c r="X17" s="398"/>
      <c r="Y17" s="364"/>
      <c r="Z17" s="291"/>
      <c r="AA17" s="292"/>
      <c r="AB17" s="293"/>
    </row>
    <row r="18" spans="1:28" ht="9.9499999999999993" customHeight="1" thickBot="1" x14ac:dyDescent="0.3">
      <c r="A18" s="364"/>
      <c r="B18" s="365"/>
      <c r="C18" s="368"/>
      <c r="D18" s="369"/>
      <c r="E18" s="390"/>
      <c r="F18" s="391"/>
      <c r="G18" s="392"/>
      <c r="H18" s="9" t="str">
        <f t="shared" si="0"/>
        <v/>
      </c>
      <c r="I18" s="11" t="str">
        <f t="shared" si="1"/>
        <v/>
      </c>
      <c r="J18" s="300"/>
      <c r="K18" s="289"/>
      <c r="L18" s="178" t="str">
        <f t="shared" si="3"/>
        <v/>
      </c>
      <c r="M18" s="179" t="str">
        <f t="shared" si="4"/>
        <v/>
      </c>
      <c r="N18" s="180" t="str">
        <f t="shared" si="5"/>
        <v/>
      </c>
      <c r="O18" s="337" t="str">
        <f t="shared" si="9"/>
        <v>No Runner</v>
      </c>
      <c r="P18" s="66" t="str">
        <f>IF(K18&gt;0,IF(Q18="no","No",RANK(Q18,$Q$3:$Q$34,1)+COUNTIF($Q$3:Q18,Q18)-1),"No Runner")</f>
        <v>No Runner</v>
      </c>
      <c r="Q18" s="66" t="str">
        <f t="shared" si="7"/>
        <v>No Runner</v>
      </c>
      <c r="R18" s="66" t="str">
        <f t="shared" si="8"/>
        <v>No Runner</v>
      </c>
      <c r="S18" s="66" t="str">
        <f t="shared" ref="S18:S34" si="10">IF(K18&gt;0,IF(O18=1,"",COUNT($R$3:$R$34)+1-RANK(R18,$R$3:$R$34,0)),"")</f>
        <v/>
      </c>
      <c r="T18" s="374"/>
      <c r="U18" s="399"/>
      <c r="V18" s="400"/>
      <c r="W18" s="400"/>
      <c r="X18" s="401"/>
      <c r="Y18" s="364"/>
      <c r="Z18" s="291"/>
      <c r="AA18" s="292"/>
      <c r="AB18" s="293"/>
    </row>
    <row r="19" spans="1:28" ht="9.9499999999999993" customHeight="1" x14ac:dyDescent="0.25">
      <c r="A19" s="364"/>
      <c r="B19" s="365"/>
      <c r="C19" s="368"/>
      <c r="D19" s="369"/>
      <c r="E19" s="384" t="s">
        <v>6</v>
      </c>
      <c r="F19" s="385"/>
      <c r="G19" s="386"/>
      <c r="H19" s="17" t="str">
        <f t="shared" si="0"/>
        <v/>
      </c>
      <c r="I19" s="17" t="str">
        <f t="shared" si="1"/>
        <v/>
      </c>
      <c r="J19" s="310"/>
      <c r="K19" s="283"/>
      <c r="L19" s="172" t="str">
        <f t="shared" si="3"/>
        <v/>
      </c>
      <c r="M19" s="173" t="str">
        <f t="shared" si="4"/>
        <v/>
      </c>
      <c r="N19" s="174" t="str">
        <f t="shared" si="5"/>
        <v/>
      </c>
      <c r="O19" s="55" t="str">
        <f>IF(K19&gt;0,RANK(K19,$K$19:$K$26,1),"No Runner")</f>
        <v>No Runner</v>
      </c>
      <c r="P19" s="56" t="str">
        <f>IF(K19&gt;0,IF(Q19="no","No",RANK(Q19,$Q$3:$Q$34,1)+COUNTIF($Q$3:Q19,Q19)-1),"No Runner")</f>
        <v>No Runner</v>
      </c>
      <c r="Q19" s="56" t="str">
        <f t="shared" si="7"/>
        <v>No Runner</v>
      </c>
      <c r="R19" s="56" t="str">
        <f t="shared" si="8"/>
        <v>No Runner</v>
      </c>
      <c r="S19" s="56" t="str">
        <f t="shared" si="10"/>
        <v/>
      </c>
      <c r="T19" s="374"/>
      <c r="U19" s="402" t="s">
        <v>54</v>
      </c>
      <c r="V19" s="403"/>
      <c r="W19" s="403"/>
      <c r="X19" s="404"/>
      <c r="Y19" s="364"/>
      <c r="Z19" s="291"/>
      <c r="AA19" s="292"/>
      <c r="AB19" s="293"/>
    </row>
    <row r="20" spans="1:28" ht="9.9499999999999993" customHeight="1" x14ac:dyDescent="0.25">
      <c r="A20" s="364"/>
      <c r="B20" s="365"/>
      <c r="C20" s="368"/>
      <c r="D20" s="369"/>
      <c r="E20" s="387"/>
      <c r="F20" s="388"/>
      <c r="G20" s="389"/>
      <c r="H20" s="13" t="str">
        <f t="shared" si="0"/>
        <v/>
      </c>
      <c r="I20" s="13" t="str">
        <f t="shared" si="1"/>
        <v/>
      </c>
      <c r="J20" s="284"/>
      <c r="K20" s="285"/>
      <c r="L20" s="175" t="str">
        <f t="shared" si="3"/>
        <v/>
      </c>
      <c r="M20" s="176" t="str">
        <f t="shared" si="4"/>
        <v/>
      </c>
      <c r="N20" s="177" t="str">
        <f t="shared" si="5"/>
        <v/>
      </c>
      <c r="O20" s="336" t="str">
        <f t="shared" ref="O20:O26" si="11">IF(K20&gt;0,RANK(K20,$K$19:$K$26,1),"No Runner")</f>
        <v>No Runner</v>
      </c>
      <c r="P20" s="61" t="str">
        <f>IF(K20&gt;0,IF(Q20="no","No",RANK(Q20,$Q$3:$Q$34,1)+COUNTIF($Q$3:Q20,Q20)-1),"No Runner")</f>
        <v>No Runner</v>
      </c>
      <c r="Q20" s="61" t="str">
        <f t="shared" si="7"/>
        <v>No Runner</v>
      </c>
      <c r="R20" s="61" t="str">
        <f t="shared" si="8"/>
        <v>No Runner</v>
      </c>
      <c r="S20" s="61" t="str">
        <f t="shared" si="10"/>
        <v/>
      </c>
      <c r="T20" s="374"/>
      <c r="U20" s="396"/>
      <c r="V20" s="397"/>
      <c r="W20" s="397"/>
      <c r="X20" s="398"/>
      <c r="Y20" s="364"/>
      <c r="Z20" s="291"/>
      <c r="AA20" s="292"/>
      <c r="AB20" s="293"/>
    </row>
    <row r="21" spans="1:28" ht="9.9499999999999993" customHeight="1" x14ac:dyDescent="0.25">
      <c r="A21" s="364"/>
      <c r="B21" s="365"/>
      <c r="C21" s="368"/>
      <c r="D21" s="369"/>
      <c r="E21" s="387"/>
      <c r="F21" s="388"/>
      <c r="G21" s="389"/>
      <c r="H21" s="12" t="str">
        <f t="shared" si="0"/>
        <v/>
      </c>
      <c r="I21" s="12" t="str">
        <f t="shared" si="1"/>
        <v/>
      </c>
      <c r="J21" s="284"/>
      <c r="K21" s="285"/>
      <c r="L21" s="175" t="str">
        <f t="shared" si="3"/>
        <v/>
      </c>
      <c r="M21" s="176" t="str">
        <f t="shared" si="4"/>
        <v/>
      </c>
      <c r="N21" s="177" t="str">
        <f t="shared" si="5"/>
        <v/>
      </c>
      <c r="O21" s="336" t="str">
        <f t="shared" si="11"/>
        <v>No Runner</v>
      </c>
      <c r="P21" s="61" t="str">
        <f>IF(K21&gt;0,IF(Q21="no","No",RANK(Q21,$Q$3:$Q$34,1)+COUNTIF($Q$3:Q21,Q21)-1),"No Runner")</f>
        <v>No Runner</v>
      </c>
      <c r="Q21" s="61" t="str">
        <f t="shared" si="7"/>
        <v>No Runner</v>
      </c>
      <c r="R21" s="61" t="str">
        <f t="shared" si="8"/>
        <v>No Runner</v>
      </c>
      <c r="S21" s="61" t="str">
        <f t="shared" si="10"/>
        <v/>
      </c>
      <c r="T21" s="374"/>
      <c r="U21" s="399"/>
      <c r="V21" s="400"/>
      <c r="W21" s="400"/>
      <c r="X21" s="401"/>
      <c r="Y21" s="364"/>
      <c r="Z21" s="291"/>
      <c r="AA21" s="292"/>
      <c r="AB21" s="293"/>
    </row>
    <row r="22" spans="1:28" ht="9.9499999999999993" customHeight="1" x14ac:dyDescent="0.25">
      <c r="A22" s="364"/>
      <c r="B22" s="365"/>
      <c r="C22" s="368"/>
      <c r="D22" s="369"/>
      <c r="E22" s="387"/>
      <c r="F22" s="388"/>
      <c r="G22" s="389"/>
      <c r="H22" s="12" t="str">
        <f t="shared" si="0"/>
        <v/>
      </c>
      <c r="I22" s="12" t="str">
        <f t="shared" si="1"/>
        <v/>
      </c>
      <c r="J22" s="284"/>
      <c r="K22" s="285"/>
      <c r="L22" s="175" t="str">
        <f t="shared" si="3"/>
        <v/>
      </c>
      <c r="M22" s="176" t="str">
        <f t="shared" si="4"/>
        <v/>
      </c>
      <c r="N22" s="177" t="str">
        <f t="shared" si="5"/>
        <v/>
      </c>
      <c r="O22" s="336" t="str">
        <f t="shared" si="11"/>
        <v>No Runner</v>
      </c>
      <c r="P22" s="61" t="str">
        <f>IF(K22&gt;0,IF(Q22="no","No",RANK(Q22,$Q$3:$Q$34,1)+COUNTIF($Q$3:Q22,Q22)-1),"No Runner")</f>
        <v>No Runner</v>
      </c>
      <c r="Q22" s="61" t="str">
        <f t="shared" si="7"/>
        <v>No Runner</v>
      </c>
      <c r="R22" s="61" t="str">
        <f t="shared" si="8"/>
        <v>No Runner</v>
      </c>
      <c r="S22" s="61" t="str">
        <f t="shared" si="10"/>
        <v/>
      </c>
      <c r="T22" s="374"/>
      <c r="U22" s="405"/>
      <c r="V22" s="406"/>
      <c r="W22" s="406"/>
      <c r="X22" s="407"/>
      <c r="Y22" s="364"/>
      <c r="Z22" s="291"/>
      <c r="AA22" s="292"/>
      <c r="AB22" s="293"/>
    </row>
    <row r="23" spans="1:28" ht="9.9499999999999993" customHeight="1" x14ac:dyDescent="0.25">
      <c r="A23" s="364"/>
      <c r="B23" s="365"/>
      <c r="C23" s="368"/>
      <c r="D23" s="369"/>
      <c r="E23" s="387"/>
      <c r="F23" s="388"/>
      <c r="G23" s="389"/>
      <c r="H23" s="13" t="str">
        <f t="shared" si="0"/>
        <v/>
      </c>
      <c r="I23" s="13" t="str">
        <f t="shared" si="1"/>
        <v/>
      </c>
      <c r="J23" s="284"/>
      <c r="K23" s="285"/>
      <c r="L23" s="175" t="str">
        <f t="shared" si="3"/>
        <v/>
      </c>
      <c r="M23" s="176" t="str">
        <f t="shared" si="4"/>
        <v/>
      </c>
      <c r="N23" s="177" t="str">
        <f t="shared" si="5"/>
        <v/>
      </c>
      <c r="O23" s="336" t="str">
        <f t="shared" si="11"/>
        <v>No Runner</v>
      </c>
      <c r="P23" s="61" t="str">
        <f>IF(K23&gt;0,IF(Q23="no","No",RANK(Q23,$Q$3:$Q$34,1)+COUNTIF($Q$3:Q23,Q23)-1),"No Runner")</f>
        <v>No Runner</v>
      </c>
      <c r="Q23" s="61" t="str">
        <f t="shared" si="7"/>
        <v>No Runner</v>
      </c>
      <c r="R23" s="61" t="str">
        <f t="shared" si="8"/>
        <v>No Runner</v>
      </c>
      <c r="S23" s="61" t="str">
        <f t="shared" si="10"/>
        <v/>
      </c>
      <c r="T23" s="374"/>
      <c r="U23" s="408"/>
      <c r="V23" s="409"/>
      <c r="W23" s="409"/>
      <c r="X23" s="410"/>
      <c r="Y23" s="364"/>
      <c r="Z23" s="291"/>
      <c r="AA23" s="292"/>
      <c r="AB23" s="293"/>
    </row>
    <row r="24" spans="1:28" ht="9.9499999999999993" customHeight="1" x14ac:dyDescent="0.25">
      <c r="A24" s="364"/>
      <c r="B24" s="365"/>
      <c r="C24" s="368"/>
      <c r="D24" s="369"/>
      <c r="E24" s="387"/>
      <c r="F24" s="388"/>
      <c r="G24" s="389"/>
      <c r="H24" s="13" t="str">
        <f t="shared" si="0"/>
        <v/>
      </c>
      <c r="I24" s="13" t="str">
        <f t="shared" si="1"/>
        <v/>
      </c>
      <c r="J24" s="284"/>
      <c r="K24" s="285"/>
      <c r="L24" s="175" t="str">
        <f t="shared" si="3"/>
        <v/>
      </c>
      <c r="M24" s="176" t="str">
        <f t="shared" si="4"/>
        <v/>
      </c>
      <c r="N24" s="177" t="str">
        <f t="shared" si="5"/>
        <v/>
      </c>
      <c r="O24" s="336" t="str">
        <f t="shared" si="11"/>
        <v>No Runner</v>
      </c>
      <c r="P24" s="61" t="str">
        <f>IF(K24&gt;0,IF(Q24="no","No",RANK(Q24,$Q$3:$Q$34,1)+COUNTIF($Q$3:Q24,Q24)-1),"No Runner")</f>
        <v>No Runner</v>
      </c>
      <c r="Q24" s="61" t="str">
        <f t="shared" si="7"/>
        <v>No Runner</v>
      </c>
      <c r="R24" s="61" t="str">
        <f t="shared" si="8"/>
        <v>No Runner</v>
      </c>
      <c r="S24" s="61" t="str">
        <f t="shared" si="10"/>
        <v/>
      </c>
      <c r="T24" s="374"/>
      <c r="U24" s="411"/>
      <c r="V24" s="412"/>
      <c r="W24" s="412"/>
      <c r="X24" s="413"/>
      <c r="Y24" s="364"/>
      <c r="Z24" s="291"/>
      <c r="AA24" s="292"/>
      <c r="AB24" s="293"/>
    </row>
    <row r="25" spans="1:28" ht="9.9499999999999993" customHeight="1" x14ac:dyDescent="0.25">
      <c r="A25" s="364"/>
      <c r="B25" s="365"/>
      <c r="C25" s="368"/>
      <c r="D25" s="369"/>
      <c r="E25" s="387"/>
      <c r="F25" s="388"/>
      <c r="G25" s="389"/>
      <c r="H25" s="7" t="str">
        <f t="shared" si="0"/>
        <v/>
      </c>
      <c r="I25" s="10" t="str">
        <f t="shared" si="1"/>
        <v/>
      </c>
      <c r="J25" s="286"/>
      <c r="K25" s="285"/>
      <c r="L25" s="175" t="str">
        <f t="shared" si="3"/>
        <v/>
      </c>
      <c r="M25" s="176" t="str">
        <f t="shared" si="4"/>
        <v/>
      </c>
      <c r="N25" s="177" t="str">
        <f t="shared" si="5"/>
        <v/>
      </c>
      <c r="O25" s="336" t="str">
        <f t="shared" si="11"/>
        <v>No Runner</v>
      </c>
      <c r="P25" s="61" t="str">
        <f>IF(K25&gt;0,IF(Q25="no","No",RANK(Q25,$Q$3:$Q$34,1)+COUNTIF($Q$3:Q25,Q25)-1),"No Runner")</f>
        <v>No Runner</v>
      </c>
      <c r="Q25" s="61" t="str">
        <f t="shared" si="7"/>
        <v>No Runner</v>
      </c>
      <c r="R25" s="61" t="str">
        <f t="shared" si="8"/>
        <v>No Runner</v>
      </c>
      <c r="S25" s="61" t="str">
        <f t="shared" si="10"/>
        <v/>
      </c>
      <c r="T25" s="374"/>
      <c r="U25" s="405"/>
      <c r="V25" s="406"/>
      <c r="W25" s="406"/>
      <c r="X25" s="407"/>
      <c r="Y25" s="364"/>
      <c r="Z25" s="291"/>
      <c r="AA25" s="292"/>
      <c r="AB25" s="293"/>
    </row>
    <row r="26" spans="1:28" ht="9.9499999999999993" customHeight="1" thickBot="1" x14ac:dyDescent="0.3">
      <c r="A26" s="364"/>
      <c r="B26" s="365"/>
      <c r="C26" s="368"/>
      <c r="D26" s="369"/>
      <c r="E26" s="390"/>
      <c r="F26" s="391"/>
      <c r="G26" s="392"/>
      <c r="H26" s="9" t="str">
        <f t="shared" si="0"/>
        <v/>
      </c>
      <c r="I26" s="11" t="str">
        <f t="shared" si="1"/>
        <v/>
      </c>
      <c r="J26" s="300"/>
      <c r="K26" s="289"/>
      <c r="L26" s="178" t="str">
        <f t="shared" si="3"/>
        <v/>
      </c>
      <c r="M26" s="179" t="str">
        <f t="shared" si="4"/>
        <v/>
      </c>
      <c r="N26" s="180" t="str">
        <f t="shared" si="5"/>
        <v/>
      </c>
      <c r="O26" s="337" t="str">
        <f t="shared" si="11"/>
        <v>No Runner</v>
      </c>
      <c r="P26" s="66" t="str">
        <f>IF(K26&gt;0,IF(Q26="no","No",RANK(Q26,$Q$3:$Q$34,1)+COUNTIF($Q$3:Q26,Q26)-1),"No Runner")</f>
        <v>No Runner</v>
      </c>
      <c r="Q26" s="66" t="str">
        <f t="shared" si="7"/>
        <v>No Runner</v>
      </c>
      <c r="R26" s="66" t="str">
        <f t="shared" si="8"/>
        <v>No Runner</v>
      </c>
      <c r="S26" s="66" t="str">
        <f t="shared" si="10"/>
        <v/>
      </c>
      <c r="T26" s="374"/>
      <c r="U26" s="408"/>
      <c r="V26" s="409"/>
      <c r="W26" s="409"/>
      <c r="X26" s="410"/>
      <c r="Y26" s="364"/>
      <c r="Z26" s="291"/>
      <c r="AA26" s="292"/>
      <c r="AB26" s="293"/>
    </row>
    <row r="27" spans="1:28" ht="9.9499999999999993" customHeight="1" x14ac:dyDescent="0.25">
      <c r="A27" s="364"/>
      <c r="B27" s="365"/>
      <c r="C27" s="368"/>
      <c r="D27" s="369"/>
      <c r="E27" s="414" t="s">
        <v>9</v>
      </c>
      <c r="F27" s="415"/>
      <c r="G27" s="416"/>
      <c r="H27" s="19" t="str">
        <f t="shared" si="0"/>
        <v/>
      </c>
      <c r="I27" s="19" t="str">
        <f t="shared" si="1"/>
        <v/>
      </c>
      <c r="J27" s="310"/>
      <c r="K27" s="283"/>
      <c r="L27" s="172" t="str">
        <f t="shared" si="3"/>
        <v/>
      </c>
      <c r="M27" s="173" t="str">
        <f t="shared" si="4"/>
        <v/>
      </c>
      <c r="N27" s="174" t="str">
        <f t="shared" si="5"/>
        <v/>
      </c>
      <c r="O27" s="69" t="str">
        <f>IF(K27&gt;0,RANK(K27,$K$27:$K$34,1),"No Runner")</f>
        <v>No Runner</v>
      </c>
      <c r="P27" s="56" t="str">
        <f>IF(K27&gt;0,IF(Q27="no","No",RANK(Q27,$Q$3:$Q$34,1)+COUNTIF($Q$3:Q27,Q27)-1),"No Runner")</f>
        <v>No Runner</v>
      </c>
      <c r="Q27" s="56" t="str">
        <f t="shared" si="7"/>
        <v>No Runner</v>
      </c>
      <c r="R27" s="56" t="str">
        <f t="shared" si="8"/>
        <v>No Runner</v>
      </c>
      <c r="S27" s="56" t="str">
        <f t="shared" si="10"/>
        <v/>
      </c>
      <c r="T27" s="374"/>
      <c r="U27" s="411"/>
      <c r="V27" s="412"/>
      <c r="W27" s="412"/>
      <c r="X27" s="413"/>
      <c r="Y27" s="364"/>
      <c r="Z27" s="291"/>
      <c r="AA27" s="292"/>
      <c r="AB27" s="293"/>
    </row>
    <row r="28" spans="1:28" ht="9.9499999999999993" customHeight="1" x14ac:dyDescent="0.25">
      <c r="A28" s="364"/>
      <c r="B28" s="365"/>
      <c r="C28" s="368"/>
      <c r="D28" s="369"/>
      <c r="E28" s="417"/>
      <c r="F28" s="418"/>
      <c r="G28" s="419"/>
      <c r="H28" s="20" t="str">
        <f t="shared" si="0"/>
        <v/>
      </c>
      <c r="I28" s="20" t="str">
        <f t="shared" si="1"/>
        <v/>
      </c>
      <c r="J28" s="284"/>
      <c r="K28" s="285"/>
      <c r="L28" s="175" t="str">
        <f t="shared" si="3"/>
        <v/>
      </c>
      <c r="M28" s="176" t="str">
        <f t="shared" si="4"/>
        <v/>
      </c>
      <c r="N28" s="177" t="str">
        <f t="shared" si="5"/>
        <v/>
      </c>
      <c r="O28" s="333" t="str">
        <f t="shared" ref="O28:O34" si="12">IF(K28&gt;0,RANK(K28,$K$27:$K$34,1),"No Runner")</f>
        <v>No Runner</v>
      </c>
      <c r="P28" s="61" t="str">
        <f>IF(K28&gt;0,IF(Q28="no","No",RANK(Q28,$Q$3:$Q$34,1)+COUNTIF($Q$3:Q28,Q28)-1),"No Runner")</f>
        <v>No Runner</v>
      </c>
      <c r="Q28" s="61" t="str">
        <f t="shared" si="7"/>
        <v>No Runner</v>
      </c>
      <c r="R28" s="61" t="str">
        <f t="shared" si="8"/>
        <v>No Runner</v>
      </c>
      <c r="S28" s="61" t="str">
        <f t="shared" si="10"/>
        <v/>
      </c>
      <c r="T28" s="374"/>
      <c r="U28" s="405"/>
      <c r="V28" s="406"/>
      <c r="W28" s="406"/>
      <c r="X28" s="407"/>
      <c r="Y28" s="364"/>
      <c r="Z28" s="291"/>
      <c r="AA28" s="292"/>
      <c r="AB28" s="293"/>
    </row>
    <row r="29" spans="1:28" ht="9.9499999999999993" customHeight="1" x14ac:dyDescent="0.25">
      <c r="A29" s="364"/>
      <c r="B29" s="365"/>
      <c r="C29" s="368"/>
      <c r="D29" s="369"/>
      <c r="E29" s="417"/>
      <c r="F29" s="418"/>
      <c r="G29" s="419"/>
      <c r="H29" s="21" t="str">
        <f t="shared" si="0"/>
        <v/>
      </c>
      <c r="I29" s="21" t="str">
        <f t="shared" si="1"/>
        <v/>
      </c>
      <c r="J29" s="284"/>
      <c r="K29" s="285"/>
      <c r="L29" s="175" t="str">
        <f t="shared" si="3"/>
        <v/>
      </c>
      <c r="M29" s="176" t="str">
        <f t="shared" si="4"/>
        <v/>
      </c>
      <c r="N29" s="177" t="str">
        <f t="shared" si="5"/>
        <v/>
      </c>
      <c r="O29" s="333" t="str">
        <f t="shared" si="12"/>
        <v>No Runner</v>
      </c>
      <c r="P29" s="61" t="str">
        <f>IF(K29&gt;0,IF(Q29="no","No",RANK(Q29,$Q$3:$Q$34,1)+COUNTIF($Q$3:Q29,Q29)-1),"No Runner")</f>
        <v>No Runner</v>
      </c>
      <c r="Q29" s="61" t="str">
        <f t="shared" si="7"/>
        <v>No Runner</v>
      </c>
      <c r="R29" s="61" t="str">
        <f t="shared" si="8"/>
        <v>No Runner</v>
      </c>
      <c r="S29" s="61" t="str">
        <f t="shared" si="10"/>
        <v/>
      </c>
      <c r="T29" s="374"/>
      <c r="U29" s="408"/>
      <c r="V29" s="409"/>
      <c r="W29" s="409"/>
      <c r="X29" s="410"/>
      <c r="Y29" s="364"/>
      <c r="Z29" s="291"/>
      <c r="AA29" s="292"/>
      <c r="AB29" s="293"/>
    </row>
    <row r="30" spans="1:28" ht="9.9499999999999993" customHeight="1" thickBot="1" x14ac:dyDescent="0.3">
      <c r="A30" s="364"/>
      <c r="B30" s="365"/>
      <c r="C30" s="368"/>
      <c r="D30" s="369"/>
      <c r="E30" s="417"/>
      <c r="F30" s="418"/>
      <c r="G30" s="419"/>
      <c r="H30" s="20" t="str">
        <f t="shared" si="0"/>
        <v/>
      </c>
      <c r="I30" s="20" t="str">
        <f t="shared" si="1"/>
        <v/>
      </c>
      <c r="J30" s="284"/>
      <c r="K30" s="285"/>
      <c r="L30" s="175" t="str">
        <f t="shared" si="3"/>
        <v/>
      </c>
      <c r="M30" s="176" t="str">
        <f t="shared" si="4"/>
        <v/>
      </c>
      <c r="N30" s="177" t="str">
        <f t="shared" si="5"/>
        <v/>
      </c>
      <c r="O30" s="333" t="str">
        <f t="shared" si="12"/>
        <v>No Runner</v>
      </c>
      <c r="P30" s="61" t="str">
        <f>IF(K30&gt;0,IF(Q30="no","No",RANK(Q30,$Q$3:$Q$34,1)+COUNTIF($Q$3:Q30,Q30)-1),"No Runner")</f>
        <v>No Runner</v>
      </c>
      <c r="Q30" s="61" t="str">
        <f t="shared" si="7"/>
        <v>No Runner</v>
      </c>
      <c r="R30" s="61" t="str">
        <f t="shared" si="8"/>
        <v>No Runner</v>
      </c>
      <c r="S30" s="61" t="str">
        <f t="shared" si="10"/>
        <v/>
      </c>
      <c r="T30" s="374"/>
      <c r="U30" s="423"/>
      <c r="V30" s="424"/>
      <c r="W30" s="424"/>
      <c r="X30" s="425"/>
      <c r="Y30" s="364"/>
      <c r="Z30" s="291"/>
      <c r="AA30" s="292"/>
      <c r="AB30" s="293"/>
    </row>
    <row r="31" spans="1:28" ht="9.9499999999999993" customHeight="1" thickBot="1" x14ac:dyDescent="0.3">
      <c r="A31" s="364"/>
      <c r="B31" s="365"/>
      <c r="C31" s="368"/>
      <c r="D31" s="369"/>
      <c r="E31" s="417"/>
      <c r="F31" s="418"/>
      <c r="G31" s="419"/>
      <c r="H31" s="20" t="str">
        <f t="shared" si="0"/>
        <v/>
      </c>
      <c r="I31" s="20" t="str">
        <f t="shared" si="1"/>
        <v/>
      </c>
      <c r="J31" s="284"/>
      <c r="K31" s="285"/>
      <c r="L31" s="175" t="str">
        <f t="shared" si="3"/>
        <v/>
      </c>
      <c r="M31" s="176" t="str">
        <f t="shared" si="4"/>
        <v/>
      </c>
      <c r="N31" s="177" t="str">
        <f t="shared" si="5"/>
        <v/>
      </c>
      <c r="O31" s="333" t="str">
        <f t="shared" si="12"/>
        <v>No Runner</v>
      </c>
      <c r="P31" s="61" t="str">
        <f>IF(K31&gt;0,IF(Q31="no","No",RANK(Q31,$Q$3:$Q$34,1)+COUNTIF($Q$3:Q31,Q31)-1),"No Runner")</f>
        <v>No Runner</v>
      </c>
      <c r="Q31" s="61" t="str">
        <f t="shared" si="7"/>
        <v>No Runner</v>
      </c>
      <c r="R31" s="61" t="str">
        <f t="shared" si="8"/>
        <v>No Runner</v>
      </c>
      <c r="S31" s="61" t="str">
        <f t="shared" si="10"/>
        <v/>
      </c>
      <c r="T31" s="374"/>
      <c r="U31" s="48"/>
      <c r="V31" s="48"/>
      <c r="W31" s="48"/>
      <c r="Y31" s="364"/>
      <c r="Z31" s="291"/>
      <c r="AA31" s="292"/>
      <c r="AB31" s="293"/>
    </row>
    <row r="32" spans="1:28" ht="9.9499999999999993" customHeight="1" thickBot="1" x14ac:dyDescent="0.3">
      <c r="A32" s="364"/>
      <c r="B32" s="365"/>
      <c r="C32" s="368"/>
      <c r="D32" s="369"/>
      <c r="E32" s="417"/>
      <c r="F32" s="418"/>
      <c r="G32" s="419"/>
      <c r="H32" s="20" t="str">
        <f t="shared" si="0"/>
        <v/>
      </c>
      <c r="I32" s="20" t="str">
        <f t="shared" si="1"/>
        <v/>
      </c>
      <c r="J32" s="284"/>
      <c r="K32" s="285"/>
      <c r="L32" s="175" t="str">
        <f t="shared" si="3"/>
        <v/>
      </c>
      <c r="M32" s="176" t="str">
        <f t="shared" si="4"/>
        <v/>
      </c>
      <c r="N32" s="177" t="str">
        <f t="shared" si="5"/>
        <v/>
      </c>
      <c r="O32" s="333" t="str">
        <f t="shared" si="12"/>
        <v>No Runner</v>
      </c>
      <c r="P32" s="61" t="str">
        <f>IF(K32&gt;0,IF(Q32="no","No",RANK(Q32,$Q$3:$Q$34,1)+COUNTIF($Q$3:Q32,Q32)-1),"No Runner")</f>
        <v>No Runner</v>
      </c>
      <c r="Q32" s="61" t="str">
        <f t="shared" si="7"/>
        <v>No Runner</v>
      </c>
      <c r="R32" s="61" t="str">
        <f t="shared" si="8"/>
        <v>No Runner</v>
      </c>
      <c r="S32" s="61" t="str">
        <f t="shared" si="10"/>
        <v/>
      </c>
      <c r="T32" s="374"/>
      <c r="U32" s="426" t="str">
        <f>C2&amp;" Finalists"</f>
        <v>400m Hurdles Finalists</v>
      </c>
      <c r="V32" s="427"/>
      <c r="W32" s="427"/>
      <c r="X32" s="428"/>
      <c r="Y32" s="364"/>
      <c r="Z32" s="291"/>
      <c r="AA32" s="292"/>
      <c r="AB32" s="293"/>
    </row>
    <row r="33" spans="1:29" ht="9.9499999999999993" customHeight="1" x14ac:dyDescent="0.25">
      <c r="A33" s="432"/>
      <c r="B33" s="433" t="s">
        <v>11</v>
      </c>
      <c r="C33" s="368"/>
      <c r="D33" s="369"/>
      <c r="E33" s="417"/>
      <c r="F33" s="418"/>
      <c r="G33" s="419"/>
      <c r="H33" s="21" t="str">
        <f t="shared" si="0"/>
        <v/>
      </c>
      <c r="I33" s="21" t="str">
        <f t="shared" si="1"/>
        <v/>
      </c>
      <c r="J33" s="284"/>
      <c r="K33" s="285"/>
      <c r="L33" s="175" t="str">
        <f t="shared" si="3"/>
        <v/>
      </c>
      <c r="M33" s="176" t="str">
        <f t="shared" si="4"/>
        <v/>
      </c>
      <c r="N33" s="177" t="str">
        <f t="shared" si="5"/>
        <v/>
      </c>
      <c r="O33" s="333" t="str">
        <f t="shared" si="12"/>
        <v>No Runner</v>
      </c>
      <c r="P33" s="61" t="str">
        <f>IF(K33&gt;0,IF(Q33="no","No",RANK(Q33,$Q$3:$Q$34,1)+COUNTIF($Q$3:Q33,Q33)-1),"No Runner")</f>
        <v>No Runner</v>
      </c>
      <c r="Q33" s="61" t="str">
        <f t="shared" si="7"/>
        <v>No Runner</v>
      </c>
      <c r="R33" s="61" t="str">
        <f t="shared" si="8"/>
        <v>No Runner</v>
      </c>
      <c r="S33" s="61" t="str">
        <f t="shared" si="10"/>
        <v/>
      </c>
      <c r="T33" s="374"/>
      <c r="U33" s="429"/>
      <c r="V33" s="430"/>
      <c r="W33" s="430"/>
      <c r="X33" s="431"/>
      <c r="Y33" s="364"/>
      <c r="Z33" s="291"/>
      <c r="AA33" s="292"/>
      <c r="AB33" s="293"/>
    </row>
    <row r="34" spans="1:29" ht="9.9499999999999993" customHeight="1" thickBot="1" x14ac:dyDescent="0.3">
      <c r="A34" s="432"/>
      <c r="B34" s="434"/>
      <c r="C34" s="368"/>
      <c r="D34" s="369"/>
      <c r="E34" s="420"/>
      <c r="F34" s="421"/>
      <c r="G34" s="422"/>
      <c r="H34" s="11" t="str">
        <f t="shared" si="0"/>
        <v/>
      </c>
      <c r="I34" s="11" t="str">
        <f t="shared" si="1"/>
        <v/>
      </c>
      <c r="J34" s="300"/>
      <c r="K34" s="289"/>
      <c r="L34" s="178" t="str">
        <f t="shared" si="3"/>
        <v/>
      </c>
      <c r="M34" s="179" t="str">
        <f t="shared" si="4"/>
        <v/>
      </c>
      <c r="N34" s="180" t="str">
        <f t="shared" si="5"/>
        <v/>
      </c>
      <c r="O34" s="334" t="str">
        <f t="shared" si="12"/>
        <v>No Runner</v>
      </c>
      <c r="P34" s="66" t="str">
        <f>IF(K34&gt;0,IF(Q34="no","No",RANK(Q34,$Q$3:$Q$34,1)+COUNTIF($Q$3:Q34,Q34)-1),"No Runner")</f>
        <v>No Runner</v>
      </c>
      <c r="Q34" s="66" t="str">
        <f t="shared" si="7"/>
        <v>No Runner</v>
      </c>
      <c r="R34" s="66" t="str">
        <f t="shared" si="8"/>
        <v>No Runner</v>
      </c>
      <c r="S34" s="66" t="str">
        <f t="shared" si="10"/>
        <v/>
      </c>
      <c r="T34" s="374"/>
      <c r="U34" s="330" t="s">
        <v>45</v>
      </c>
      <c r="V34" s="70" t="s">
        <v>1</v>
      </c>
      <c r="W34" s="207" t="s">
        <v>41</v>
      </c>
      <c r="X34" s="71" t="s">
        <v>8</v>
      </c>
      <c r="Y34" s="364"/>
      <c r="Z34" s="294"/>
      <c r="AA34" s="295"/>
      <c r="AB34" s="296"/>
    </row>
    <row r="35" spans="1:29" ht="9.9499999999999993" customHeight="1" thickBot="1" x14ac:dyDescent="0.3">
      <c r="A35" s="432"/>
      <c r="B35" s="169">
        <v>1</v>
      </c>
      <c r="C35" s="368"/>
      <c r="D35" s="369"/>
      <c r="E35" s="435" t="str">
        <f>C2&amp;" Final"</f>
        <v>400m Hurdles Final</v>
      </c>
      <c r="G35" s="52">
        <v>1</v>
      </c>
      <c r="H35" s="53" t="str">
        <f t="shared" si="0"/>
        <v/>
      </c>
      <c r="I35" s="53" t="str">
        <f t="shared" si="1"/>
        <v/>
      </c>
      <c r="J35" s="311"/>
      <c r="K35" s="283"/>
      <c r="L35" s="172" t="str">
        <f t="shared" si="3"/>
        <v/>
      </c>
      <c r="M35" s="173" t="str">
        <f t="shared" si="4"/>
        <v/>
      </c>
      <c r="N35" s="174" t="str">
        <f t="shared" si="5"/>
        <v/>
      </c>
      <c r="O35" s="69"/>
      <c r="P35" s="438" t="str">
        <f>Entries!$A$1</f>
        <v>U19 Girls</v>
      </c>
      <c r="Q35" s="238"/>
      <c r="R35" s="238"/>
      <c r="S35" s="238"/>
      <c r="T35" s="76"/>
      <c r="U35" s="56">
        <v>4</v>
      </c>
      <c r="V35" s="57" t="str">
        <f>IFERROR(INDEX($H$3:$H$34,MATCH($B35,$P$3:$P$34,0)),"")</f>
        <v/>
      </c>
      <c r="W35" s="85" t="str">
        <f>IFERROR(INDEX($I$3:$I$34,MATCH($B35,$P$3:$P$34,0)),"")</f>
        <v/>
      </c>
      <c r="X35" s="54" t="str">
        <f>IFERROR(INDEX($J$3:$J$34,MATCH($B35,$P$3:$P$34,0)),"")</f>
        <v/>
      </c>
      <c r="Y35" s="364"/>
      <c r="Z35" s="335"/>
      <c r="AA35" s="335"/>
      <c r="AB35" s="335"/>
    </row>
    <row r="36" spans="1:29" ht="9.9499999999999993" customHeight="1" thickBot="1" x14ac:dyDescent="0.3">
      <c r="A36" s="432"/>
      <c r="B36" s="49">
        <v>2</v>
      </c>
      <c r="C36" s="368"/>
      <c r="D36" s="369"/>
      <c r="E36" s="436"/>
      <c r="G36" s="43">
        <v>2</v>
      </c>
      <c r="H36" s="40" t="str">
        <f t="shared" si="0"/>
        <v/>
      </c>
      <c r="I36" s="209" t="str">
        <f t="shared" si="1"/>
        <v/>
      </c>
      <c r="J36" s="312"/>
      <c r="K36" s="285"/>
      <c r="L36" s="175" t="str">
        <f t="shared" si="3"/>
        <v/>
      </c>
      <c r="M36" s="176" t="str">
        <f t="shared" si="4"/>
        <v/>
      </c>
      <c r="N36" s="177" t="str">
        <f t="shared" si="5"/>
        <v/>
      </c>
      <c r="O36" s="333"/>
      <c r="P36" s="439"/>
      <c r="Q36" s="238"/>
      <c r="R36" s="238"/>
      <c r="S36" s="238"/>
      <c r="T36" s="76"/>
      <c r="U36" s="330">
        <v>5</v>
      </c>
      <c r="V36" s="70" t="str">
        <f t="shared" ref="V36:V42" si="13">IFERROR(INDEX($H$3:$H$34,MATCH($B36,$P$3:$P$34,0)),"")</f>
        <v/>
      </c>
      <c r="W36" s="207" t="str">
        <f t="shared" ref="W36:W42" si="14">IFERROR(INDEX($I$3:$I$34,MATCH($B36,$P$3:$P$34,0)),"")</f>
        <v/>
      </c>
      <c r="X36" s="71" t="str">
        <f>IFERROR(INDEX($J$3:$J$34,MATCH($B36,$P$3:$P$34,0)),"")</f>
        <v/>
      </c>
      <c r="Y36" s="364"/>
      <c r="Z36" s="381" t="s">
        <v>47</v>
      </c>
      <c r="AA36" s="382" t="s">
        <v>46</v>
      </c>
      <c r="AB36" s="383"/>
      <c r="AC36" s="29"/>
    </row>
    <row r="37" spans="1:29" ht="9.9499999999999993" customHeight="1" thickBot="1" x14ac:dyDescent="0.3">
      <c r="A37" s="432"/>
      <c r="B37" s="49">
        <v>3</v>
      </c>
      <c r="C37" s="368"/>
      <c r="D37" s="369"/>
      <c r="E37" s="436"/>
      <c r="G37" s="144">
        <v>3</v>
      </c>
      <c r="H37" s="145" t="str">
        <f t="shared" si="0"/>
        <v/>
      </c>
      <c r="I37" s="210" t="str">
        <f t="shared" si="1"/>
        <v/>
      </c>
      <c r="J37" s="312"/>
      <c r="K37" s="285"/>
      <c r="L37" s="175" t="str">
        <f t="shared" si="3"/>
        <v/>
      </c>
      <c r="M37" s="176" t="str">
        <f t="shared" si="4"/>
        <v/>
      </c>
      <c r="N37" s="177" t="str">
        <f t="shared" si="5"/>
        <v/>
      </c>
      <c r="O37" s="333"/>
      <c r="P37" s="439"/>
      <c r="Q37" s="238"/>
      <c r="R37" s="238"/>
      <c r="S37" s="238"/>
      <c r="T37" s="76"/>
      <c r="U37" s="330">
        <v>3</v>
      </c>
      <c r="V37" s="70" t="str">
        <f t="shared" si="13"/>
        <v/>
      </c>
      <c r="W37" s="207" t="str">
        <f t="shared" si="14"/>
        <v/>
      </c>
      <c r="X37" s="71" t="str">
        <f t="shared" ref="X37:X42" si="15">IFERROR(INDEX($J$3:$J$34,MATCH($B37,$P$3:$P$34,0)),"")</f>
        <v/>
      </c>
      <c r="Y37" s="364"/>
      <c r="Z37" s="290"/>
      <c r="AA37" s="85" t="str">
        <f>IFERROR(VLOOKUP($Z37,Entries!$B$2:$E$1000,2,0),"")</f>
        <v/>
      </c>
      <c r="AB37" s="85" t="str">
        <f>IFERROR(VLOOKUP($Z37,Entries!$B$2:$E$1000,3,0),"")</f>
        <v/>
      </c>
      <c r="AC37" s="54" t="str">
        <f>IFERROR(VLOOKUP($Z37,Entries!$B$2:$E$1000,4,0),"")</f>
        <v/>
      </c>
    </row>
    <row r="38" spans="1:29" ht="9.9499999999999993" customHeight="1" thickBot="1" x14ac:dyDescent="0.3">
      <c r="A38" s="432"/>
      <c r="B38" s="49">
        <v>4</v>
      </c>
      <c r="C38" s="370"/>
      <c r="D38" s="371"/>
      <c r="E38" s="436"/>
      <c r="G38" s="146">
        <v>4</v>
      </c>
      <c r="H38" s="147" t="str">
        <f t="shared" si="0"/>
        <v/>
      </c>
      <c r="I38" s="211" t="str">
        <f t="shared" si="1"/>
        <v/>
      </c>
      <c r="J38" s="312"/>
      <c r="K38" s="285"/>
      <c r="L38" s="175" t="str">
        <f t="shared" si="3"/>
        <v/>
      </c>
      <c r="M38" s="176" t="str">
        <f t="shared" si="4"/>
        <v/>
      </c>
      <c r="N38" s="177" t="str">
        <f t="shared" si="5"/>
        <v/>
      </c>
      <c r="O38" s="333"/>
      <c r="P38" s="439"/>
      <c r="Q38" s="238"/>
      <c r="R38" s="238"/>
      <c r="S38" s="238"/>
      <c r="T38" s="76"/>
      <c r="U38" s="330">
        <v>6</v>
      </c>
      <c r="V38" s="70" t="str">
        <f t="shared" si="13"/>
        <v/>
      </c>
      <c r="W38" s="207" t="str">
        <f t="shared" si="14"/>
        <v/>
      </c>
      <c r="X38" s="71" t="str">
        <f t="shared" si="15"/>
        <v/>
      </c>
      <c r="Y38" s="364"/>
      <c r="Z38" s="314"/>
      <c r="AA38" s="72" t="str">
        <f>IFERROR(VLOOKUP($Z37,Entries!$H$2:$K$1000,2,0),"")</f>
        <v/>
      </c>
      <c r="AB38" s="208" t="str">
        <f>IFERROR(VLOOKUP($Z37,Entries!$H$2:$K$1000,3,0),"")</f>
        <v/>
      </c>
      <c r="AC38" s="73" t="str">
        <f>IFERROR(VLOOKUP($Z37,Entries!$H$2:$K$1000,4,0),"")</f>
        <v/>
      </c>
    </row>
    <row r="39" spans="1:29" ht="9.9499999999999993" customHeight="1" thickBot="1" x14ac:dyDescent="0.3">
      <c r="A39" s="432"/>
      <c r="B39" s="49">
        <v>5</v>
      </c>
      <c r="C39" s="441" t="s">
        <v>18</v>
      </c>
      <c r="D39" s="442"/>
      <c r="E39" s="436"/>
      <c r="G39" s="31">
        <v>5</v>
      </c>
      <c r="H39" s="41" t="str">
        <f t="shared" si="0"/>
        <v/>
      </c>
      <c r="I39" s="212" t="str">
        <f t="shared" si="1"/>
        <v/>
      </c>
      <c r="J39" s="312"/>
      <c r="K39" s="285"/>
      <c r="L39" s="175" t="str">
        <f t="shared" si="3"/>
        <v/>
      </c>
      <c r="M39" s="176" t="str">
        <f t="shared" si="4"/>
        <v/>
      </c>
      <c r="N39" s="177" t="str">
        <f t="shared" si="5"/>
        <v/>
      </c>
      <c r="O39" s="333"/>
      <c r="P39" s="439"/>
      <c r="Q39" s="238"/>
      <c r="R39" s="238"/>
      <c r="S39" s="238"/>
      <c r="T39" s="76"/>
      <c r="U39" s="330">
        <v>2</v>
      </c>
      <c r="V39" s="70" t="str">
        <f t="shared" si="13"/>
        <v/>
      </c>
      <c r="W39" s="207" t="str">
        <f t="shared" si="14"/>
        <v/>
      </c>
      <c r="X39" s="71" t="str">
        <f t="shared" si="15"/>
        <v/>
      </c>
      <c r="Y39" s="364"/>
      <c r="Z39" s="329"/>
      <c r="AA39" s="329"/>
      <c r="AB39" s="329"/>
      <c r="AC39" s="329"/>
    </row>
    <row r="40" spans="1:29" ht="9.9499999999999993" customHeight="1" x14ac:dyDescent="0.25">
      <c r="A40" s="432"/>
      <c r="B40" s="49">
        <v>6</v>
      </c>
      <c r="C40" s="104" t="s">
        <v>15</v>
      </c>
      <c r="D40" s="297">
        <v>68.099999999999994</v>
      </c>
      <c r="E40" s="436"/>
      <c r="G40" s="31">
        <v>6</v>
      </c>
      <c r="H40" s="41" t="str">
        <f t="shared" si="0"/>
        <v/>
      </c>
      <c r="I40" s="212" t="str">
        <f t="shared" si="1"/>
        <v/>
      </c>
      <c r="J40" s="312"/>
      <c r="K40" s="285"/>
      <c r="L40" s="175" t="str">
        <f t="shared" si="3"/>
        <v/>
      </c>
      <c r="M40" s="176" t="str">
        <f t="shared" si="4"/>
        <v/>
      </c>
      <c r="N40" s="177" t="str">
        <f t="shared" si="5"/>
        <v/>
      </c>
      <c r="O40" s="333"/>
      <c r="P40" s="439"/>
      <c r="Q40" s="238"/>
      <c r="R40" s="238"/>
      <c r="S40" s="238"/>
      <c r="T40" s="76"/>
      <c r="U40" s="330">
        <v>7</v>
      </c>
      <c r="V40" s="70" t="str">
        <f t="shared" si="13"/>
        <v/>
      </c>
      <c r="W40" s="207" t="str">
        <f t="shared" si="14"/>
        <v/>
      </c>
      <c r="X40" s="71" t="str">
        <f t="shared" si="15"/>
        <v/>
      </c>
      <c r="Y40" s="364"/>
      <c r="Z40" s="329"/>
      <c r="AA40" s="329"/>
      <c r="AB40" s="329"/>
    </row>
    <row r="41" spans="1:29" ht="9.9499999999999993" customHeight="1" x14ac:dyDescent="0.25">
      <c r="A41" s="432"/>
      <c r="B41" s="49">
        <v>7</v>
      </c>
      <c r="C41" s="105" t="s">
        <v>17</v>
      </c>
      <c r="D41" s="298">
        <v>64</v>
      </c>
      <c r="E41" s="436"/>
      <c r="G41" s="31">
        <v>7</v>
      </c>
      <c r="H41" s="41" t="str">
        <f t="shared" si="0"/>
        <v/>
      </c>
      <c r="I41" s="212" t="str">
        <f t="shared" si="1"/>
        <v/>
      </c>
      <c r="J41" s="312"/>
      <c r="K41" s="285"/>
      <c r="L41" s="175" t="str">
        <f t="shared" si="3"/>
        <v/>
      </c>
      <c r="M41" s="176" t="str">
        <f t="shared" si="4"/>
        <v/>
      </c>
      <c r="N41" s="177" t="str">
        <f t="shared" si="5"/>
        <v/>
      </c>
      <c r="O41" s="333"/>
      <c r="P41" s="439"/>
      <c r="Q41" s="238"/>
      <c r="R41" s="238"/>
      <c r="S41" s="238"/>
      <c r="T41" s="76"/>
      <c r="U41" s="330">
        <v>1</v>
      </c>
      <c r="V41" s="70" t="str">
        <f t="shared" si="13"/>
        <v/>
      </c>
      <c r="W41" s="207" t="str">
        <f t="shared" si="14"/>
        <v/>
      </c>
      <c r="X41" s="71" t="str">
        <f t="shared" si="15"/>
        <v/>
      </c>
      <c r="Y41" s="364"/>
      <c r="Z41" s="329"/>
      <c r="AA41" s="329"/>
      <c r="AB41" s="329"/>
    </row>
    <row r="42" spans="1:29" ht="9.9499999999999993" customHeight="1" thickBot="1" x14ac:dyDescent="0.3">
      <c r="A42" s="432"/>
      <c r="B42" s="51">
        <v>8</v>
      </c>
      <c r="C42" s="106" t="s">
        <v>16</v>
      </c>
      <c r="D42" s="299">
        <v>65.5</v>
      </c>
      <c r="E42" s="437"/>
      <c r="G42" s="32">
        <v>8</v>
      </c>
      <c r="H42" s="42" t="str">
        <f t="shared" si="0"/>
        <v/>
      </c>
      <c r="I42" s="213" t="str">
        <f t="shared" si="1"/>
        <v/>
      </c>
      <c r="J42" s="313"/>
      <c r="K42" s="289"/>
      <c r="L42" s="178" t="str">
        <f t="shared" si="3"/>
        <v/>
      </c>
      <c r="M42" s="179" t="str">
        <f t="shared" si="4"/>
        <v/>
      </c>
      <c r="N42" s="180" t="str">
        <f t="shared" si="5"/>
        <v/>
      </c>
      <c r="O42" s="334"/>
      <c r="P42" s="440"/>
      <c r="Q42" s="238"/>
      <c r="R42" s="238"/>
      <c r="S42" s="238"/>
      <c r="T42" s="76"/>
      <c r="U42" s="331">
        <v>8</v>
      </c>
      <c r="V42" s="72" t="str">
        <f t="shared" si="13"/>
        <v/>
      </c>
      <c r="W42" s="208" t="str">
        <f t="shared" si="14"/>
        <v/>
      </c>
      <c r="X42" s="73" t="str">
        <f t="shared" si="15"/>
        <v/>
      </c>
      <c r="Y42" s="364"/>
      <c r="Z42" s="329"/>
      <c r="AA42" s="329"/>
      <c r="AB42" s="329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A33:A42"/>
    <mergeCell ref="B33:B34"/>
    <mergeCell ref="E35:E42"/>
    <mergeCell ref="P35:P42"/>
    <mergeCell ref="Z36:AB36"/>
    <mergeCell ref="C39:D39"/>
  </mergeCells>
  <conditionalFormatting sqref="O3:O10">
    <cfRule type="cellIs" dxfId="164" priority="13" operator="between">
      <formula>2.9</formula>
      <formula>3.1</formula>
    </cfRule>
    <cfRule type="cellIs" dxfId="163" priority="14" operator="between">
      <formula>1.9</formula>
      <formula>2.1</formula>
    </cfRule>
    <cfRule type="cellIs" dxfId="162" priority="15" operator="between">
      <formula>0.9</formula>
      <formula>1.1</formula>
    </cfRule>
  </conditionalFormatting>
  <conditionalFormatting sqref="O11:O18">
    <cfRule type="cellIs" dxfId="161" priority="10" operator="between">
      <formula>2.9</formula>
      <formula>3.1</formula>
    </cfRule>
    <cfRule type="cellIs" dxfId="160" priority="11" operator="between">
      <formula>1.9</formula>
      <formula>2.1</formula>
    </cfRule>
    <cfRule type="cellIs" dxfId="159" priority="12" operator="between">
      <formula>0.9</formula>
      <formula>1.1</formula>
    </cfRule>
  </conditionalFormatting>
  <conditionalFormatting sqref="O19:O26">
    <cfRule type="cellIs" dxfId="158" priority="7" operator="between">
      <formula>2.9</formula>
      <formula>3.1</formula>
    </cfRule>
    <cfRule type="cellIs" dxfId="157" priority="8" operator="between">
      <formula>1.9</formula>
      <formula>2.1</formula>
    </cfRule>
    <cfRule type="cellIs" dxfId="156" priority="9" operator="between">
      <formula>0.9</formula>
      <formula>1.1</formula>
    </cfRule>
  </conditionalFormatting>
  <conditionalFormatting sqref="O27:O34">
    <cfRule type="cellIs" dxfId="155" priority="4" operator="between">
      <formula>2.9</formula>
      <formula>3.1</formula>
    </cfRule>
    <cfRule type="cellIs" dxfId="154" priority="5" operator="between">
      <formula>1.9</formula>
      <formula>2.1</formula>
    </cfRule>
    <cfRule type="cellIs" dxfId="153" priority="6" operator="between">
      <formula>0.9</formula>
      <formula>1.1</formula>
    </cfRule>
  </conditionalFormatting>
  <conditionalFormatting sqref="O35:O42">
    <cfRule type="cellIs" dxfId="152" priority="1" operator="between">
      <formula>2.9</formula>
      <formula>3.1</formula>
    </cfRule>
    <cfRule type="cellIs" dxfId="151" priority="2" operator="between">
      <formula>1.9</formula>
      <formula>2.1</formula>
    </cfRule>
    <cfRule type="cellIs" dxfId="15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C59"/>
  <sheetViews>
    <sheetView topLeftCell="B3" zoomScale="125" zoomScaleNormal="125" workbookViewId="0">
      <selection activeCell="K36" sqref="K3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0.28515625" style="47" customWidth="1"/>
    <col min="12" max="13" width="6.7109375" style="165" customWidth="1"/>
    <col min="14" max="15" width="5.85546875" style="47" customWidth="1"/>
    <col min="16" max="16" width="10.140625" style="47" customWidth="1"/>
    <col min="17" max="19" width="4.7109375" style="236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7" customWidth="1"/>
    <col min="25" max="25" width="4.42578125" style="8" customWidth="1"/>
    <col min="26" max="26" width="5.7109375" style="8" customWidth="1"/>
    <col min="27" max="27" width="15.7109375" style="50" customWidth="1"/>
    <col min="28" max="28" width="20.140625" style="47" customWidth="1"/>
    <col min="29" max="16384" width="9.140625" style="8"/>
  </cols>
  <sheetData>
    <row r="1" spans="1:28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ht="9.9499999999999993" customHeight="1" thickBot="1" x14ac:dyDescent="0.3">
      <c r="A2" s="364"/>
      <c r="B2" s="365"/>
      <c r="C2" s="366" t="s">
        <v>0</v>
      </c>
      <c r="D2" s="367"/>
      <c r="E2" s="37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55</v>
      </c>
      <c r="L2" s="181" t="s">
        <v>15</v>
      </c>
      <c r="M2" s="171" t="s">
        <v>17</v>
      </c>
      <c r="N2" s="170" t="s">
        <v>16</v>
      </c>
      <c r="O2" s="78" t="s">
        <v>5</v>
      </c>
      <c r="P2" s="79" t="s">
        <v>10</v>
      </c>
      <c r="Q2" s="237"/>
      <c r="R2" s="237"/>
      <c r="S2" s="237"/>
      <c r="T2" s="374"/>
      <c r="U2" s="375" t="s">
        <v>12</v>
      </c>
      <c r="V2" s="376"/>
      <c r="W2" s="376"/>
      <c r="X2" s="377"/>
      <c r="Y2" s="364"/>
      <c r="Z2" s="381" t="s">
        <v>13</v>
      </c>
      <c r="AA2" s="382"/>
      <c r="AB2" s="383"/>
    </row>
    <row r="3" spans="1:28" ht="9.9499999999999993" customHeight="1" thickBot="1" x14ac:dyDescent="0.3">
      <c r="A3" s="364"/>
      <c r="B3" s="365"/>
      <c r="C3" s="368"/>
      <c r="D3" s="369"/>
      <c r="E3" s="384" t="s">
        <v>3</v>
      </c>
      <c r="F3" s="385"/>
      <c r="G3" s="386"/>
      <c r="H3" s="45" t="str">
        <f t="shared" ref="H3:H34" si="0">IFERROR(VLOOKUP($J3,$Z$2:$AB$34,2,0),"")</f>
        <v>Lily  Norwood</v>
      </c>
      <c r="I3" s="45" t="str">
        <f t="shared" ref="I3:I34" si="1">IFERROR(VLOOKUP($J3,$Z$2:$AB$34,3,0),"")</f>
        <v>Sir John Lawes</v>
      </c>
      <c r="J3" s="282">
        <v>463</v>
      </c>
      <c r="K3" s="283">
        <v>12.4</v>
      </c>
      <c r="L3" s="172" t="str">
        <f>IF($K3=$D$40,"Equal",IF($K3&lt;$D$40,IF($K3&gt;0,"NEW","" )," "))</f>
        <v xml:space="preserve"> </v>
      </c>
      <c r="M3" s="173" t="str">
        <f>IF($K3&lt;=$D$41,IF($K3&gt;0,"YES","" )," ")</f>
        <v xml:space="preserve"> </v>
      </c>
      <c r="N3" s="174" t="str">
        <f>IF($K3&lt;=$D$42,IF($K3&gt;0,"YES","" )," ")</f>
        <v>YES</v>
      </c>
      <c r="O3" s="55">
        <f>IF(K3&gt;0,RANK(K3,$K$3:$K$10,1),"No Runner")</f>
        <v>1</v>
      </c>
      <c r="P3" s="56">
        <f>IF(K3&gt;0,IF(Q3="no","No",RANK(Q3,$Q$3:$Q$34,1)+COUNTIF($Q$3:Q3,Q3)-1),"No Runner")</f>
        <v>1</v>
      </c>
      <c r="Q3" s="56">
        <f>IF(K3&gt;0,IF(O3=1,K3,IF(S3&lt;9-COUNTIF($O$3:$O$34,1),K3,"no")),"No Runner")</f>
        <v>12.4</v>
      </c>
      <c r="R3" s="56" t="str">
        <f>IF(K3&gt;0,IF(O3=1,"First",K3),"No Runner")</f>
        <v>First</v>
      </c>
      <c r="S3" s="56" t="str">
        <f t="shared" ref="S3:S16" si="2">IF(K3&gt;0,IF(O3=1,"",COUNT($R$3:$R$34)+1-RANK(R3,$R$3:$R$34,0)),"")</f>
        <v/>
      </c>
      <c r="T3" s="374"/>
      <c r="U3" s="378"/>
      <c r="V3" s="379"/>
      <c r="W3" s="379"/>
      <c r="X3" s="380"/>
      <c r="Y3" s="364"/>
      <c r="Z3" s="291">
        <v>83</v>
      </c>
      <c r="AA3" s="292" t="s">
        <v>70</v>
      </c>
      <c r="AB3" s="293" t="s">
        <v>71</v>
      </c>
    </row>
    <row r="4" spans="1:28" ht="9.9499999999999993" customHeight="1" x14ac:dyDescent="0.25">
      <c r="A4" s="364"/>
      <c r="B4" s="365"/>
      <c r="C4" s="368"/>
      <c r="D4" s="369"/>
      <c r="E4" s="387"/>
      <c r="F4" s="388"/>
      <c r="G4" s="389"/>
      <c r="H4" s="13" t="str">
        <f t="shared" si="0"/>
        <v/>
      </c>
      <c r="I4" s="13" t="str">
        <f t="shared" si="1"/>
        <v/>
      </c>
      <c r="J4" s="284"/>
      <c r="K4" s="285"/>
      <c r="L4" s="175" t="str">
        <f t="shared" ref="L4:L42" si="3">IF($K4=$D$40,"Equal",IF($K4&lt;$D$40,IF($K4&gt;0,"NEW","" )," "))</f>
        <v/>
      </c>
      <c r="M4" s="176" t="str">
        <f t="shared" ref="M4:M42" si="4">IF($K4&lt;=$D$41,IF($K4&gt;0,"YES","" )," ")</f>
        <v/>
      </c>
      <c r="N4" s="177" t="str">
        <f t="shared" ref="N4:N42" si="5">IF($K4&lt;=$D$42,IF($K4&gt;0,"YES","" )," ")</f>
        <v/>
      </c>
      <c r="O4" s="60" t="str">
        <f t="shared" ref="O4:O10" si="6">IF(K4&gt;0,RANK(K4,$K$3:$K$10,1),"No Runner")</f>
        <v>No Runner</v>
      </c>
      <c r="P4" s="61" t="str">
        <f>IF(K4&gt;0,IF(Q4="no","No",RANK(Q4,$Q$3:$Q$34,1)+COUNTIF($Q$3:Q4,Q4)-1),"No Runner")</f>
        <v>No Runner</v>
      </c>
      <c r="Q4" s="61" t="str">
        <f t="shared" ref="Q4:Q34" si="7">IF(K4&gt;0,IF(O4=1,K4,IF(S4&lt;9-COUNTIF($O$3:$O$34,1),K4,"no")),"No Runner")</f>
        <v>No Runner</v>
      </c>
      <c r="R4" s="61" t="str">
        <f t="shared" ref="R4:R34" si="8">IF(K4&gt;0,IF(O4=1,"First",K4),"No Runner")</f>
        <v>No Runner</v>
      </c>
      <c r="S4" s="61" t="str">
        <f t="shared" si="2"/>
        <v/>
      </c>
      <c r="T4" s="374"/>
      <c r="U4" s="393" t="s">
        <v>20</v>
      </c>
      <c r="V4" s="394"/>
      <c r="W4" s="394"/>
      <c r="X4" s="395"/>
      <c r="Y4" s="364"/>
      <c r="Z4" s="291">
        <v>170</v>
      </c>
      <c r="AA4" s="292" t="s">
        <v>72</v>
      </c>
      <c r="AB4" s="293" t="s">
        <v>73</v>
      </c>
    </row>
    <row r="5" spans="1:28" ht="9.9499999999999993" customHeight="1" x14ac:dyDescent="0.25">
      <c r="A5" s="364"/>
      <c r="B5" s="365"/>
      <c r="C5" s="368"/>
      <c r="D5" s="369"/>
      <c r="E5" s="387"/>
      <c r="F5" s="388"/>
      <c r="G5" s="389"/>
      <c r="H5" s="13" t="str">
        <f t="shared" si="0"/>
        <v/>
      </c>
      <c r="I5" s="13" t="str">
        <f t="shared" si="1"/>
        <v/>
      </c>
      <c r="J5" s="284"/>
      <c r="K5" s="285"/>
      <c r="L5" s="175" t="str">
        <f t="shared" si="3"/>
        <v/>
      </c>
      <c r="M5" s="176" t="str">
        <f t="shared" si="4"/>
        <v/>
      </c>
      <c r="N5" s="177" t="str">
        <f t="shared" si="5"/>
        <v/>
      </c>
      <c r="O5" s="60" t="str">
        <f t="shared" si="6"/>
        <v>No Runner</v>
      </c>
      <c r="P5" s="61" t="str">
        <f>IF(K5&gt;0,IF(Q5="no","No",RANK(Q5,$Q$3:$Q$34,1)+COUNTIF($Q$3:Q5,Q5)-1),"No Runner")</f>
        <v>No Runner</v>
      </c>
      <c r="Q5" s="61" t="str">
        <f t="shared" si="7"/>
        <v>No Runner</v>
      </c>
      <c r="R5" s="61" t="str">
        <f t="shared" si="8"/>
        <v>No Runner</v>
      </c>
      <c r="S5" s="61" t="str">
        <f t="shared" si="2"/>
        <v/>
      </c>
      <c r="T5" s="374"/>
      <c r="U5" s="396"/>
      <c r="V5" s="397"/>
      <c r="W5" s="397"/>
      <c r="X5" s="398"/>
      <c r="Y5" s="364"/>
      <c r="Z5" s="291">
        <v>463</v>
      </c>
      <c r="AA5" s="292" t="s">
        <v>74</v>
      </c>
      <c r="AB5" s="293" t="s">
        <v>75</v>
      </c>
    </row>
    <row r="6" spans="1:28" ht="9.9499999999999993" customHeight="1" x14ac:dyDescent="0.25">
      <c r="A6" s="364"/>
      <c r="B6" s="365"/>
      <c r="C6" s="368"/>
      <c r="D6" s="369"/>
      <c r="E6" s="387"/>
      <c r="F6" s="388"/>
      <c r="G6" s="389"/>
      <c r="H6" s="13" t="str">
        <f t="shared" si="0"/>
        <v/>
      </c>
      <c r="I6" s="13" t="str">
        <f t="shared" si="1"/>
        <v/>
      </c>
      <c r="J6" s="284"/>
      <c r="K6" s="285"/>
      <c r="L6" s="175" t="str">
        <f t="shared" si="3"/>
        <v/>
      </c>
      <c r="M6" s="176" t="str">
        <f t="shared" si="4"/>
        <v/>
      </c>
      <c r="N6" s="177" t="str">
        <f t="shared" si="5"/>
        <v/>
      </c>
      <c r="O6" s="60" t="str">
        <f t="shared" si="6"/>
        <v>No Runner</v>
      </c>
      <c r="P6" s="61" t="str">
        <f>IF(K6&gt;0,IF(Q6="no","No",RANK(Q6,$Q$3:$Q$34,1)+COUNTIF($Q$3:Q6,Q6)-1),"No Runner")</f>
        <v>No Runner</v>
      </c>
      <c r="Q6" s="61" t="str">
        <f t="shared" si="7"/>
        <v>No Runner</v>
      </c>
      <c r="R6" s="61" t="str">
        <f t="shared" si="8"/>
        <v>No Runner</v>
      </c>
      <c r="S6" s="61" t="str">
        <f t="shared" si="2"/>
        <v/>
      </c>
      <c r="T6" s="374"/>
      <c r="U6" s="399"/>
      <c r="V6" s="400"/>
      <c r="W6" s="400"/>
      <c r="X6" s="401"/>
      <c r="Y6" s="364"/>
      <c r="Z6" s="291">
        <v>764</v>
      </c>
      <c r="AA6" s="292" t="s">
        <v>76</v>
      </c>
      <c r="AB6" s="293" t="s">
        <v>77</v>
      </c>
    </row>
    <row r="7" spans="1:28" ht="9.9499999999999993" customHeight="1" x14ac:dyDescent="0.25">
      <c r="A7" s="364"/>
      <c r="B7" s="365"/>
      <c r="C7" s="368"/>
      <c r="D7" s="369"/>
      <c r="E7" s="387"/>
      <c r="F7" s="388"/>
      <c r="G7" s="389"/>
      <c r="H7" s="13" t="str">
        <f t="shared" si="0"/>
        <v/>
      </c>
      <c r="I7" s="13" t="str">
        <f t="shared" si="1"/>
        <v/>
      </c>
      <c r="J7" s="284"/>
      <c r="K7" s="285"/>
      <c r="L7" s="175" t="str">
        <f t="shared" si="3"/>
        <v/>
      </c>
      <c r="M7" s="176" t="str">
        <f t="shared" si="4"/>
        <v/>
      </c>
      <c r="N7" s="177" t="str">
        <f t="shared" si="5"/>
        <v/>
      </c>
      <c r="O7" s="60" t="str">
        <f t="shared" si="6"/>
        <v>No Runner</v>
      </c>
      <c r="P7" s="61" t="str">
        <f>IF(K7&gt;0,IF(Q7="no","No",RANK(Q7,$Q$3:$Q$34,1)+COUNTIF($Q$3:Q7,Q7)-1),"No Runner")</f>
        <v>No Runner</v>
      </c>
      <c r="Q7" s="61" t="str">
        <f t="shared" si="7"/>
        <v>No Runner</v>
      </c>
      <c r="R7" s="61" t="str">
        <f t="shared" si="8"/>
        <v>No Runner</v>
      </c>
      <c r="S7" s="61" t="str">
        <f t="shared" si="2"/>
        <v/>
      </c>
      <c r="T7" s="374"/>
      <c r="U7" s="402" t="s">
        <v>51</v>
      </c>
      <c r="V7" s="403"/>
      <c r="W7" s="403"/>
      <c r="X7" s="404"/>
      <c r="Y7" s="364"/>
      <c r="Z7" s="291"/>
      <c r="AA7" s="292"/>
      <c r="AB7" s="293"/>
    </row>
    <row r="8" spans="1:28" ht="9.9499999999999993" customHeight="1" x14ac:dyDescent="0.25">
      <c r="A8" s="364"/>
      <c r="B8" s="365"/>
      <c r="C8" s="368"/>
      <c r="D8" s="369"/>
      <c r="E8" s="387"/>
      <c r="F8" s="388"/>
      <c r="G8" s="389"/>
      <c r="H8" s="13" t="str">
        <f t="shared" si="0"/>
        <v/>
      </c>
      <c r="I8" s="13" t="str">
        <f t="shared" si="1"/>
        <v/>
      </c>
      <c r="J8" s="284"/>
      <c r="K8" s="285"/>
      <c r="L8" s="175" t="str">
        <f t="shared" si="3"/>
        <v/>
      </c>
      <c r="M8" s="176" t="str">
        <f t="shared" si="4"/>
        <v/>
      </c>
      <c r="N8" s="177" t="str">
        <f t="shared" si="5"/>
        <v/>
      </c>
      <c r="O8" s="60" t="str">
        <f t="shared" si="6"/>
        <v>No Runner</v>
      </c>
      <c r="P8" s="61" t="str">
        <f>IF(K8&gt;0,IF(Q8="no","No",RANK(Q8,$Q$3:$Q$34,1)+COUNTIF($Q$3:Q8,Q8)-1),"No Runner")</f>
        <v>No Runner</v>
      </c>
      <c r="Q8" s="61" t="str">
        <f t="shared" si="7"/>
        <v>No Runner</v>
      </c>
      <c r="R8" s="61" t="str">
        <f t="shared" si="8"/>
        <v>No Runner</v>
      </c>
      <c r="S8" s="61" t="str">
        <f t="shared" si="2"/>
        <v/>
      </c>
      <c r="T8" s="374"/>
      <c r="U8" s="396"/>
      <c r="V8" s="397"/>
      <c r="W8" s="397"/>
      <c r="X8" s="398"/>
      <c r="Y8" s="364"/>
      <c r="Z8" s="291"/>
      <c r="AA8" s="292"/>
      <c r="AB8" s="293"/>
    </row>
    <row r="9" spans="1:28" ht="9.9499999999999993" customHeight="1" x14ac:dyDescent="0.25">
      <c r="A9" s="364"/>
      <c r="B9" s="365"/>
      <c r="C9" s="368"/>
      <c r="D9" s="369"/>
      <c r="E9" s="387"/>
      <c r="F9" s="388"/>
      <c r="G9" s="389"/>
      <c r="H9" s="12" t="str">
        <f t="shared" si="0"/>
        <v/>
      </c>
      <c r="I9" s="12" t="str">
        <f t="shared" si="1"/>
        <v/>
      </c>
      <c r="J9" s="284"/>
      <c r="K9" s="285"/>
      <c r="L9" s="175" t="str">
        <f t="shared" si="3"/>
        <v/>
      </c>
      <c r="M9" s="176" t="str">
        <f t="shared" si="4"/>
        <v/>
      </c>
      <c r="N9" s="177" t="str">
        <f t="shared" si="5"/>
        <v/>
      </c>
      <c r="O9" s="60" t="str">
        <f t="shared" si="6"/>
        <v>No Runner</v>
      </c>
      <c r="P9" s="61" t="str">
        <f>IF(K9&gt;0,IF(Q9="no","No",RANK(Q9,$Q$3:$Q$34,1)+COUNTIF($Q$3:Q9,Q9)-1),"No Runner")</f>
        <v>No Runner</v>
      </c>
      <c r="Q9" s="61" t="str">
        <f t="shared" si="7"/>
        <v>No Runner</v>
      </c>
      <c r="R9" s="61" t="str">
        <f t="shared" si="8"/>
        <v>No Runner</v>
      </c>
      <c r="S9" s="61" t="str">
        <f t="shared" si="2"/>
        <v/>
      </c>
      <c r="T9" s="374"/>
      <c r="U9" s="399"/>
      <c r="V9" s="400"/>
      <c r="W9" s="400"/>
      <c r="X9" s="401"/>
      <c r="Y9" s="364"/>
      <c r="Z9" s="291"/>
      <c r="AA9" s="292"/>
      <c r="AB9" s="293"/>
    </row>
    <row r="10" spans="1:28" ht="9.9499999999999993" customHeight="1" thickBot="1" x14ac:dyDescent="0.3">
      <c r="A10" s="364"/>
      <c r="B10" s="365"/>
      <c r="C10" s="368"/>
      <c r="D10" s="369"/>
      <c r="E10" s="390"/>
      <c r="F10" s="391"/>
      <c r="G10" s="392"/>
      <c r="H10" s="18" t="str">
        <f t="shared" si="0"/>
        <v/>
      </c>
      <c r="I10" s="18" t="str">
        <f t="shared" si="1"/>
        <v/>
      </c>
      <c r="J10" s="309"/>
      <c r="K10" s="289"/>
      <c r="L10" s="178" t="str">
        <f t="shared" si="3"/>
        <v/>
      </c>
      <c r="M10" s="179" t="str">
        <f t="shared" si="4"/>
        <v/>
      </c>
      <c r="N10" s="180" t="str">
        <f t="shared" si="5"/>
        <v/>
      </c>
      <c r="O10" s="65" t="str">
        <f t="shared" si="6"/>
        <v>No Runner</v>
      </c>
      <c r="P10" s="66" t="str">
        <f>IF(K10&gt;0,IF(Q10="no","No",RANK(Q10,$Q$3:$Q$34,1)+COUNTIF($Q$3:Q10,Q10)-1),"No Runner")</f>
        <v>No Runner</v>
      </c>
      <c r="Q10" s="66" t="str">
        <f t="shared" si="7"/>
        <v>No Runner</v>
      </c>
      <c r="R10" s="66" t="str">
        <f t="shared" si="8"/>
        <v>No Runner</v>
      </c>
      <c r="S10" s="66" t="str">
        <f t="shared" si="2"/>
        <v/>
      </c>
      <c r="T10" s="374"/>
      <c r="U10" s="402" t="s">
        <v>50</v>
      </c>
      <c r="V10" s="403"/>
      <c r="W10" s="403"/>
      <c r="X10" s="404"/>
      <c r="Y10" s="364"/>
      <c r="Z10" s="291"/>
      <c r="AA10" s="292"/>
      <c r="AB10" s="293"/>
    </row>
    <row r="11" spans="1:28" ht="9.9499999999999993" customHeight="1" x14ac:dyDescent="0.25">
      <c r="A11" s="364"/>
      <c r="B11" s="365"/>
      <c r="C11" s="368"/>
      <c r="D11" s="369"/>
      <c r="E11" s="384" t="s">
        <v>4</v>
      </c>
      <c r="F11" s="385"/>
      <c r="G11" s="386"/>
      <c r="H11" s="16" t="str">
        <f t="shared" si="0"/>
        <v/>
      </c>
      <c r="I11" s="16" t="str">
        <f t="shared" si="1"/>
        <v/>
      </c>
      <c r="J11" s="310"/>
      <c r="K11" s="283"/>
      <c r="L11" s="172" t="str">
        <f t="shared" si="3"/>
        <v/>
      </c>
      <c r="M11" s="173" t="str">
        <f t="shared" si="4"/>
        <v/>
      </c>
      <c r="N11" s="174" t="str">
        <f t="shared" si="5"/>
        <v/>
      </c>
      <c r="O11" s="55" t="str">
        <f>IF(K11&gt;0,RANK(K11,$K$11:$K$18,1),"No Runner")</f>
        <v>No Runner</v>
      </c>
      <c r="P11" s="56" t="str">
        <f>IF(K11&gt;0,IF(Q11="no","No",RANK(Q11,$Q$3:$Q$34,1)+COUNTIF($Q$3:Q11,Q11)-1),"No Runner")</f>
        <v>No Runner</v>
      </c>
      <c r="Q11" s="56" t="str">
        <f t="shared" si="7"/>
        <v>No Runner</v>
      </c>
      <c r="R11" s="56" t="str">
        <f t="shared" si="8"/>
        <v>No Runner</v>
      </c>
      <c r="S11" s="56" t="str">
        <f t="shared" si="2"/>
        <v/>
      </c>
      <c r="T11" s="374"/>
      <c r="U11" s="396"/>
      <c r="V11" s="397"/>
      <c r="W11" s="397"/>
      <c r="X11" s="398"/>
      <c r="Y11" s="364"/>
      <c r="Z11" s="291"/>
      <c r="AA11" s="292"/>
      <c r="AB11" s="293"/>
    </row>
    <row r="12" spans="1:28" ht="9.9499999999999993" customHeight="1" x14ac:dyDescent="0.25">
      <c r="A12" s="364"/>
      <c r="B12" s="365"/>
      <c r="C12" s="368"/>
      <c r="D12" s="369"/>
      <c r="E12" s="387"/>
      <c r="F12" s="388"/>
      <c r="G12" s="389"/>
      <c r="H12" s="13" t="str">
        <f t="shared" si="0"/>
        <v/>
      </c>
      <c r="I12" s="13" t="str">
        <f t="shared" si="1"/>
        <v/>
      </c>
      <c r="J12" s="284"/>
      <c r="K12" s="285"/>
      <c r="L12" s="175" t="str">
        <f t="shared" si="3"/>
        <v/>
      </c>
      <c r="M12" s="176" t="str">
        <f t="shared" si="4"/>
        <v/>
      </c>
      <c r="N12" s="177" t="str">
        <f t="shared" si="5"/>
        <v/>
      </c>
      <c r="O12" s="60" t="str">
        <f t="shared" ref="O12:O18" si="9">IF(K12&gt;0,RANK(K12,$K$11:$K$18,1),"No Runner")</f>
        <v>No Runner</v>
      </c>
      <c r="P12" s="61" t="str">
        <f>IF(K12&gt;0,IF(Q12="no","No",RANK(Q12,$Q$3:$Q$34,1)+COUNTIF($Q$3:Q12,Q12)-1),"No Runner")</f>
        <v>No Runner</v>
      </c>
      <c r="Q12" s="61" t="str">
        <f t="shared" si="7"/>
        <v>No Runner</v>
      </c>
      <c r="R12" s="61" t="str">
        <f t="shared" si="8"/>
        <v>No Runner</v>
      </c>
      <c r="S12" s="61" t="str">
        <f t="shared" si="2"/>
        <v/>
      </c>
      <c r="T12" s="374"/>
      <c r="U12" s="399"/>
      <c r="V12" s="400"/>
      <c r="W12" s="400"/>
      <c r="X12" s="401"/>
      <c r="Y12" s="364"/>
      <c r="Z12" s="291"/>
      <c r="AA12" s="292"/>
      <c r="AB12" s="293"/>
    </row>
    <row r="13" spans="1:28" ht="9.9499999999999993" customHeight="1" x14ac:dyDescent="0.25">
      <c r="A13" s="364"/>
      <c r="B13" s="365"/>
      <c r="C13" s="368"/>
      <c r="D13" s="369"/>
      <c r="E13" s="387"/>
      <c r="F13" s="388"/>
      <c r="G13" s="389"/>
      <c r="H13" s="13" t="str">
        <f t="shared" si="0"/>
        <v/>
      </c>
      <c r="I13" s="13" t="str">
        <f t="shared" si="1"/>
        <v/>
      </c>
      <c r="J13" s="284"/>
      <c r="K13" s="285"/>
      <c r="L13" s="175" t="str">
        <f t="shared" si="3"/>
        <v/>
      </c>
      <c r="M13" s="176" t="str">
        <f t="shared" si="4"/>
        <v/>
      </c>
      <c r="N13" s="177" t="str">
        <f t="shared" si="5"/>
        <v/>
      </c>
      <c r="O13" s="60" t="str">
        <f t="shared" si="9"/>
        <v>No Runner</v>
      </c>
      <c r="P13" s="61" t="str">
        <f>IF(K13&gt;0,IF(Q13="no","No",RANK(Q13,$Q$3:$Q$34,1)+COUNTIF($Q$3:Q13,Q13)-1),"No Runner")</f>
        <v>No Runner</v>
      </c>
      <c r="Q13" s="61" t="str">
        <f t="shared" si="7"/>
        <v>No Runner</v>
      </c>
      <c r="R13" s="61" t="str">
        <f t="shared" si="8"/>
        <v>No Runner</v>
      </c>
      <c r="S13" s="61" t="str">
        <f t="shared" si="2"/>
        <v/>
      </c>
      <c r="T13" s="374"/>
      <c r="U13" s="402" t="s">
        <v>52</v>
      </c>
      <c r="V13" s="403"/>
      <c r="W13" s="403"/>
      <c r="X13" s="404"/>
      <c r="Y13" s="364"/>
      <c r="Z13" s="291"/>
      <c r="AA13" s="292"/>
      <c r="AB13" s="293"/>
    </row>
    <row r="14" spans="1:28" ht="9.9499999999999993" customHeight="1" x14ac:dyDescent="0.25">
      <c r="A14" s="364"/>
      <c r="B14" s="365"/>
      <c r="C14" s="368"/>
      <c r="D14" s="369"/>
      <c r="E14" s="387"/>
      <c r="F14" s="388"/>
      <c r="G14" s="389"/>
      <c r="H14" s="13" t="str">
        <f t="shared" si="0"/>
        <v/>
      </c>
      <c r="I14" s="13" t="str">
        <f t="shared" si="1"/>
        <v/>
      </c>
      <c r="J14" s="284"/>
      <c r="K14" s="285"/>
      <c r="L14" s="175" t="str">
        <f t="shared" si="3"/>
        <v/>
      </c>
      <c r="M14" s="176" t="str">
        <f t="shared" si="4"/>
        <v/>
      </c>
      <c r="N14" s="177" t="str">
        <f t="shared" si="5"/>
        <v/>
      </c>
      <c r="O14" s="60" t="str">
        <f t="shared" si="9"/>
        <v>No Runner</v>
      </c>
      <c r="P14" s="61" t="str">
        <f>IF(K14&gt;0,IF(Q14="no","No",RANK(Q14,$Q$3:$Q$34,1)+COUNTIF($Q$3:Q14,Q14)-1),"No Runner")</f>
        <v>No Runner</v>
      </c>
      <c r="Q14" s="61" t="str">
        <f t="shared" si="7"/>
        <v>No Runner</v>
      </c>
      <c r="R14" s="61" t="str">
        <f t="shared" si="8"/>
        <v>No Runner</v>
      </c>
      <c r="S14" s="61" t="str">
        <f t="shared" si="2"/>
        <v/>
      </c>
      <c r="T14" s="374"/>
      <c r="U14" s="396"/>
      <c r="V14" s="397"/>
      <c r="W14" s="397"/>
      <c r="X14" s="398"/>
      <c r="Y14" s="364"/>
      <c r="Z14" s="291"/>
      <c r="AA14" s="292"/>
      <c r="AB14" s="293"/>
    </row>
    <row r="15" spans="1:28" ht="9.9499999999999993" customHeight="1" x14ac:dyDescent="0.25">
      <c r="A15" s="364"/>
      <c r="B15" s="365"/>
      <c r="C15" s="368"/>
      <c r="D15" s="369"/>
      <c r="E15" s="387"/>
      <c r="F15" s="388"/>
      <c r="G15" s="389"/>
      <c r="H15" s="13" t="str">
        <f t="shared" si="0"/>
        <v/>
      </c>
      <c r="I15" s="13" t="str">
        <f t="shared" si="1"/>
        <v/>
      </c>
      <c r="J15" s="284"/>
      <c r="K15" s="285"/>
      <c r="L15" s="175" t="str">
        <f t="shared" si="3"/>
        <v/>
      </c>
      <c r="M15" s="176" t="str">
        <f t="shared" si="4"/>
        <v/>
      </c>
      <c r="N15" s="177" t="str">
        <f t="shared" si="5"/>
        <v/>
      </c>
      <c r="O15" s="60" t="str">
        <f t="shared" si="9"/>
        <v>No Runner</v>
      </c>
      <c r="P15" s="61" t="str">
        <f>IF(K15&gt;0,IF(Q15="no","No",RANK(Q15,$Q$3:$Q$34,1)+COUNTIF($Q$3:Q15,Q15)-1),"No Runner")</f>
        <v>No Runner</v>
      </c>
      <c r="Q15" s="61" t="str">
        <f t="shared" si="7"/>
        <v>No Runner</v>
      </c>
      <c r="R15" s="61" t="str">
        <f t="shared" si="8"/>
        <v>No Runner</v>
      </c>
      <c r="S15" s="61" t="str">
        <f t="shared" si="2"/>
        <v/>
      </c>
      <c r="T15" s="374"/>
      <c r="U15" s="399"/>
      <c r="V15" s="400"/>
      <c r="W15" s="400"/>
      <c r="X15" s="401"/>
      <c r="Y15" s="364"/>
      <c r="Z15" s="291"/>
      <c r="AA15" s="292"/>
      <c r="AB15" s="293"/>
    </row>
    <row r="16" spans="1:28" ht="9.9499999999999993" customHeight="1" x14ac:dyDescent="0.25">
      <c r="A16" s="364"/>
      <c r="B16" s="365"/>
      <c r="C16" s="368"/>
      <c r="D16" s="369"/>
      <c r="E16" s="387"/>
      <c r="F16" s="388"/>
      <c r="G16" s="389"/>
      <c r="H16" s="15" t="str">
        <f t="shared" si="0"/>
        <v/>
      </c>
      <c r="I16" s="15" t="str">
        <f t="shared" si="1"/>
        <v/>
      </c>
      <c r="J16" s="284"/>
      <c r="K16" s="285"/>
      <c r="L16" s="175" t="str">
        <f t="shared" si="3"/>
        <v/>
      </c>
      <c r="M16" s="176" t="str">
        <f t="shared" si="4"/>
        <v/>
      </c>
      <c r="N16" s="177" t="str">
        <f t="shared" si="5"/>
        <v/>
      </c>
      <c r="O16" s="60" t="str">
        <f t="shared" si="9"/>
        <v>No Runner</v>
      </c>
      <c r="P16" s="61" t="str">
        <f>IF(K16&gt;0,IF(Q16="no","No",RANK(Q16,$Q$3:$Q$34,1)+COUNTIF($Q$3:Q16,Q16)-1),"No Runner")</f>
        <v>No Runner</v>
      </c>
      <c r="Q16" s="61" t="str">
        <f t="shared" si="7"/>
        <v>No Runner</v>
      </c>
      <c r="R16" s="61" t="str">
        <f t="shared" si="8"/>
        <v>No Runner</v>
      </c>
      <c r="S16" s="61" t="str">
        <f t="shared" si="2"/>
        <v/>
      </c>
      <c r="T16" s="374"/>
      <c r="U16" s="402" t="s">
        <v>53</v>
      </c>
      <c r="V16" s="403"/>
      <c r="W16" s="403"/>
      <c r="X16" s="404"/>
      <c r="Y16" s="364"/>
      <c r="Z16" s="291"/>
      <c r="AA16" s="292"/>
      <c r="AB16" s="293"/>
    </row>
    <row r="17" spans="1:28" ht="9.9499999999999993" customHeight="1" x14ac:dyDescent="0.25">
      <c r="A17" s="364"/>
      <c r="B17" s="365"/>
      <c r="C17" s="368"/>
      <c r="D17" s="369"/>
      <c r="E17" s="387"/>
      <c r="F17" s="388"/>
      <c r="G17" s="389"/>
      <c r="H17" s="7" t="str">
        <f t="shared" si="0"/>
        <v/>
      </c>
      <c r="I17" s="10" t="str">
        <f t="shared" si="1"/>
        <v/>
      </c>
      <c r="J17" s="286"/>
      <c r="K17" s="285"/>
      <c r="L17" s="175" t="str">
        <f t="shared" si="3"/>
        <v/>
      </c>
      <c r="M17" s="176" t="str">
        <f t="shared" si="4"/>
        <v/>
      </c>
      <c r="N17" s="177" t="str">
        <f t="shared" si="5"/>
        <v/>
      </c>
      <c r="O17" s="60" t="str">
        <f t="shared" si="9"/>
        <v>No Runner</v>
      </c>
      <c r="P17" s="61" t="str">
        <f>IF(K17&gt;0,IF(Q17="no","No",RANK(Q17,$Q$3:$Q$34,1)+COUNTIF($Q$3:Q17,Q17)-1),"No Runner")</f>
        <v>No Runner</v>
      </c>
      <c r="Q17" s="61" t="str">
        <f t="shared" si="7"/>
        <v>No Runner</v>
      </c>
      <c r="R17" s="61" t="str">
        <f t="shared" si="8"/>
        <v>No Runner</v>
      </c>
      <c r="S17" s="61" t="str">
        <f>IF(K17&gt;0,IF(O17=1,"",COUNT($R$3:$R$34)+1-RANK(R17,$R$3:$R$34,0)),"")</f>
        <v/>
      </c>
      <c r="T17" s="374"/>
      <c r="U17" s="396"/>
      <c r="V17" s="397"/>
      <c r="W17" s="397"/>
      <c r="X17" s="398"/>
      <c r="Y17" s="364"/>
      <c r="Z17" s="291"/>
      <c r="AA17" s="292"/>
      <c r="AB17" s="293"/>
    </row>
    <row r="18" spans="1:28" ht="9.9499999999999993" customHeight="1" thickBot="1" x14ac:dyDescent="0.3">
      <c r="A18" s="364"/>
      <c r="B18" s="365"/>
      <c r="C18" s="368"/>
      <c r="D18" s="369"/>
      <c r="E18" s="390"/>
      <c r="F18" s="391"/>
      <c r="G18" s="392"/>
      <c r="H18" s="9" t="str">
        <f t="shared" si="0"/>
        <v/>
      </c>
      <c r="I18" s="11" t="str">
        <f t="shared" si="1"/>
        <v/>
      </c>
      <c r="J18" s="300"/>
      <c r="K18" s="289"/>
      <c r="L18" s="178" t="str">
        <f t="shared" si="3"/>
        <v/>
      </c>
      <c r="M18" s="179" t="str">
        <f t="shared" si="4"/>
        <v/>
      </c>
      <c r="N18" s="180" t="str">
        <f t="shared" si="5"/>
        <v/>
      </c>
      <c r="O18" s="65" t="str">
        <f t="shared" si="9"/>
        <v>No Runner</v>
      </c>
      <c r="P18" s="66" t="str">
        <f>IF(K18&gt;0,IF(Q18="no","No",RANK(Q18,$Q$3:$Q$34,1)+COUNTIF($Q$3:Q18,Q18)-1),"No Runner")</f>
        <v>No Runner</v>
      </c>
      <c r="Q18" s="66" t="str">
        <f t="shared" si="7"/>
        <v>No Runner</v>
      </c>
      <c r="R18" s="66" t="str">
        <f t="shared" si="8"/>
        <v>No Runner</v>
      </c>
      <c r="S18" s="66" t="str">
        <f t="shared" ref="S18:S34" si="10">IF(K18&gt;0,IF(O18=1,"",COUNT($R$3:$R$34)+1-RANK(R18,$R$3:$R$34,0)),"")</f>
        <v/>
      </c>
      <c r="T18" s="374"/>
      <c r="U18" s="399"/>
      <c r="V18" s="400"/>
      <c r="W18" s="400"/>
      <c r="X18" s="401"/>
      <c r="Y18" s="364"/>
      <c r="Z18" s="291"/>
      <c r="AA18" s="292"/>
      <c r="AB18" s="293"/>
    </row>
    <row r="19" spans="1:28" ht="9.9499999999999993" customHeight="1" x14ac:dyDescent="0.25">
      <c r="A19" s="364"/>
      <c r="B19" s="365"/>
      <c r="C19" s="368"/>
      <c r="D19" s="369"/>
      <c r="E19" s="384" t="s">
        <v>6</v>
      </c>
      <c r="F19" s="385"/>
      <c r="G19" s="386"/>
      <c r="H19" s="17" t="str">
        <f t="shared" si="0"/>
        <v/>
      </c>
      <c r="I19" s="17" t="str">
        <f t="shared" si="1"/>
        <v/>
      </c>
      <c r="J19" s="310"/>
      <c r="K19" s="283"/>
      <c r="L19" s="172" t="str">
        <f t="shared" si="3"/>
        <v/>
      </c>
      <c r="M19" s="173" t="str">
        <f t="shared" si="4"/>
        <v/>
      </c>
      <c r="N19" s="174" t="str">
        <f t="shared" si="5"/>
        <v/>
      </c>
      <c r="O19" s="55" t="str">
        <f>IF(K19&gt;0,RANK(K19,$K$19:$K$26,1),"No Runner")</f>
        <v>No Runner</v>
      </c>
      <c r="P19" s="56" t="str">
        <f>IF(K19&gt;0,IF(Q19="no","No",RANK(Q19,$Q$3:$Q$34,1)+COUNTIF($Q$3:Q19,Q19)-1),"No Runner")</f>
        <v>No Runner</v>
      </c>
      <c r="Q19" s="56" t="str">
        <f t="shared" si="7"/>
        <v>No Runner</v>
      </c>
      <c r="R19" s="56" t="str">
        <f t="shared" si="8"/>
        <v>No Runner</v>
      </c>
      <c r="S19" s="56" t="str">
        <f t="shared" si="10"/>
        <v/>
      </c>
      <c r="T19" s="374"/>
      <c r="U19" s="402" t="s">
        <v>54</v>
      </c>
      <c r="V19" s="403"/>
      <c r="W19" s="403"/>
      <c r="X19" s="404"/>
      <c r="Y19" s="364"/>
      <c r="Z19" s="291"/>
      <c r="AA19" s="292"/>
      <c r="AB19" s="293"/>
    </row>
    <row r="20" spans="1:28" ht="9.9499999999999993" customHeight="1" x14ac:dyDescent="0.25">
      <c r="A20" s="364"/>
      <c r="B20" s="365"/>
      <c r="C20" s="368"/>
      <c r="D20" s="369"/>
      <c r="E20" s="387"/>
      <c r="F20" s="388"/>
      <c r="G20" s="389"/>
      <c r="H20" s="13" t="str">
        <f t="shared" si="0"/>
        <v/>
      </c>
      <c r="I20" s="13" t="str">
        <f t="shared" si="1"/>
        <v/>
      </c>
      <c r="J20" s="284"/>
      <c r="K20" s="285"/>
      <c r="L20" s="175" t="str">
        <f t="shared" si="3"/>
        <v/>
      </c>
      <c r="M20" s="176" t="str">
        <f t="shared" si="4"/>
        <v/>
      </c>
      <c r="N20" s="177" t="str">
        <f t="shared" si="5"/>
        <v/>
      </c>
      <c r="O20" s="60" t="str">
        <f t="shared" ref="O20:O26" si="11">IF(K20&gt;0,RANK(K20,$K$19:$K$26,1),"No Runner")</f>
        <v>No Runner</v>
      </c>
      <c r="P20" s="61" t="str">
        <f>IF(K20&gt;0,IF(Q20="no","No",RANK(Q20,$Q$3:$Q$34,1)+COUNTIF($Q$3:Q20,Q20)-1),"No Runner")</f>
        <v>No Runner</v>
      </c>
      <c r="Q20" s="61" t="str">
        <f t="shared" si="7"/>
        <v>No Runner</v>
      </c>
      <c r="R20" s="61" t="str">
        <f t="shared" si="8"/>
        <v>No Runner</v>
      </c>
      <c r="S20" s="61" t="str">
        <f t="shared" si="10"/>
        <v/>
      </c>
      <c r="T20" s="374"/>
      <c r="U20" s="396"/>
      <c r="V20" s="397"/>
      <c r="W20" s="397"/>
      <c r="X20" s="398"/>
      <c r="Y20" s="364"/>
      <c r="Z20" s="291"/>
      <c r="AA20" s="292"/>
      <c r="AB20" s="293"/>
    </row>
    <row r="21" spans="1:28" ht="9.9499999999999993" customHeight="1" x14ac:dyDescent="0.25">
      <c r="A21" s="364"/>
      <c r="B21" s="365"/>
      <c r="C21" s="368"/>
      <c r="D21" s="369"/>
      <c r="E21" s="387"/>
      <c r="F21" s="388"/>
      <c r="G21" s="389"/>
      <c r="H21" s="12" t="str">
        <f t="shared" si="0"/>
        <v/>
      </c>
      <c r="I21" s="12" t="str">
        <f t="shared" si="1"/>
        <v/>
      </c>
      <c r="J21" s="284"/>
      <c r="K21" s="285"/>
      <c r="L21" s="175" t="str">
        <f t="shared" si="3"/>
        <v/>
      </c>
      <c r="M21" s="176" t="str">
        <f t="shared" si="4"/>
        <v/>
      </c>
      <c r="N21" s="177" t="str">
        <f t="shared" si="5"/>
        <v/>
      </c>
      <c r="O21" s="60" t="str">
        <f t="shared" si="11"/>
        <v>No Runner</v>
      </c>
      <c r="P21" s="61" t="str">
        <f>IF(K21&gt;0,IF(Q21="no","No",RANK(Q21,$Q$3:$Q$34,1)+COUNTIF($Q$3:Q21,Q21)-1),"No Runner")</f>
        <v>No Runner</v>
      </c>
      <c r="Q21" s="61" t="str">
        <f t="shared" si="7"/>
        <v>No Runner</v>
      </c>
      <c r="R21" s="61" t="str">
        <f t="shared" si="8"/>
        <v>No Runner</v>
      </c>
      <c r="S21" s="61" t="str">
        <f t="shared" si="10"/>
        <v/>
      </c>
      <c r="T21" s="374"/>
      <c r="U21" s="399"/>
      <c r="V21" s="400"/>
      <c r="W21" s="400"/>
      <c r="X21" s="401"/>
      <c r="Y21" s="364"/>
      <c r="Z21" s="291"/>
      <c r="AA21" s="292"/>
      <c r="AB21" s="293"/>
    </row>
    <row r="22" spans="1:28" ht="9.9499999999999993" customHeight="1" x14ac:dyDescent="0.25">
      <c r="A22" s="364"/>
      <c r="B22" s="365"/>
      <c r="C22" s="368"/>
      <c r="D22" s="369"/>
      <c r="E22" s="387"/>
      <c r="F22" s="388"/>
      <c r="G22" s="389"/>
      <c r="H22" s="12" t="str">
        <f t="shared" si="0"/>
        <v/>
      </c>
      <c r="I22" s="12" t="str">
        <f t="shared" si="1"/>
        <v/>
      </c>
      <c r="J22" s="284"/>
      <c r="K22" s="285"/>
      <c r="L22" s="175" t="str">
        <f t="shared" si="3"/>
        <v/>
      </c>
      <c r="M22" s="176" t="str">
        <f t="shared" si="4"/>
        <v/>
      </c>
      <c r="N22" s="177" t="str">
        <f t="shared" si="5"/>
        <v/>
      </c>
      <c r="O22" s="60" t="str">
        <f t="shared" si="11"/>
        <v>No Runner</v>
      </c>
      <c r="P22" s="61" t="str">
        <f>IF(K22&gt;0,IF(Q22="no","No",RANK(Q22,$Q$3:$Q$34,1)+COUNTIF($Q$3:Q22,Q22)-1),"No Runner")</f>
        <v>No Runner</v>
      </c>
      <c r="Q22" s="61" t="str">
        <f t="shared" si="7"/>
        <v>No Runner</v>
      </c>
      <c r="R22" s="61" t="str">
        <f t="shared" si="8"/>
        <v>No Runner</v>
      </c>
      <c r="S22" s="61" t="str">
        <f t="shared" si="10"/>
        <v/>
      </c>
      <c r="T22" s="374"/>
      <c r="U22" s="405"/>
      <c r="V22" s="406"/>
      <c r="W22" s="406"/>
      <c r="X22" s="407"/>
      <c r="Y22" s="364"/>
      <c r="Z22" s="291"/>
      <c r="AA22" s="292"/>
      <c r="AB22" s="293"/>
    </row>
    <row r="23" spans="1:28" ht="9.9499999999999993" customHeight="1" x14ac:dyDescent="0.25">
      <c r="A23" s="364"/>
      <c r="B23" s="365"/>
      <c r="C23" s="368"/>
      <c r="D23" s="369"/>
      <c r="E23" s="387"/>
      <c r="F23" s="388"/>
      <c r="G23" s="389"/>
      <c r="H23" s="13" t="str">
        <f t="shared" si="0"/>
        <v/>
      </c>
      <c r="I23" s="13" t="str">
        <f t="shared" si="1"/>
        <v/>
      </c>
      <c r="J23" s="284"/>
      <c r="K23" s="285"/>
      <c r="L23" s="175" t="str">
        <f t="shared" si="3"/>
        <v/>
      </c>
      <c r="M23" s="176" t="str">
        <f t="shared" si="4"/>
        <v/>
      </c>
      <c r="N23" s="177" t="str">
        <f t="shared" si="5"/>
        <v/>
      </c>
      <c r="O23" s="60" t="str">
        <f t="shared" si="11"/>
        <v>No Runner</v>
      </c>
      <c r="P23" s="61" t="str">
        <f>IF(K23&gt;0,IF(Q23="no","No",RANK(Q23,$Q$3:$Q$34,1)+COUNTIF($Q$3:Q23,Q23)-1),"No Runner")</f>
        <v>No Runner</v>
      </c>
      <c r="Q23" s="61" t="str">
        <f t="shared" si="7"/>
        <v>No Runner</v>
      </c>
      <c r="R23" s="61" t="str">
        <f t="shared" si="8"/>
        <v>No Runner</v>
      </c>
      <c r="S23" s="61" t="str">
        <f t="shared" si="10"/>
        <v/>
      </c>
      <c r="T23" s="374"/>
      <c r="U23" s="408"/>
      <c r="V23" s="409"/>
      <c r="W23" s="409"/>
      <c r="X23" s="410"/>
      <c r="Y23" s="364"/>
      <c r="Z23" s="291"/>
      <c r="AA23" s="292"/>
      <c r="AB23" s="293"/>
    </row>
    <row r="24" spans="1:28" ht="9.9499999999999993" customHeight="1" x14ac:dyDescent="0.25">
      <c r="A24" s="364"/>
      <c r="B24" s="365"/>
      <c r="C24" s="368"/>
      <c r="D24" s="369"/>
      <c r="E24" s="387"/>
      <c r="F24" s="388"/>
      <c r="G24" s="389"/>
      <c r="H24" s="13" t="str">
        <f t="shared" si="0"/>
        <v/>
      </c>
      <c r="I24" s="13" t="str">
        <f t="shared" si="1"/>
        <v/>
      </c>
      <c r="J24" s="284"/>
      <c r="K24" s="285"/>
      <c r="L24" s="175" t="str">
        <f t="shared" si="3"/>
        <v/>
      </c>
      <c r="M24" s="176" t="str">
        <f t="shared" si="4"/>
        <v/>
      </c>
      <c r="N24" s="177" t="str">
        <f t="shared" si="5"/>
        <v/>
      </c>
      <c r="O24" s="60" t="str">
        <f t="shared" si="11"/>
        <v>No Runner</v>
      </c>
      <c r="P24" s="61" t="str">
        <f>IF(K24&gt;0,IF(Q24="no","No",RANK(Q24,$Q$3:$Q$34,1)+COUNTIF($Q$3:Q24,Q24)-1),"No Runner")</f>
        <v>No Runner</v>
      </c>
      <c r="Q24" s="61" t="str">
        <f t="shared" si="7"/>
        <v>No Runner</v>
      </c>
      <c r="R24" s="61" t="str">
        <f t="shared" si="8"/>
        <v>No Runner</v>
      </c>
      <c r="S24" s="61" t="str">
        <f t="shared" si="10"/>
        <v/>
      </c>
      <c r="T24" s="374"/>
      <c r="U24" s="411"/>
      <c r="V24" s="412"/>
      <c r="W24" s="412"/>
      <c r="X24" s="413"/>
      <c r="Y24" s="364"/>
      <c r="Z24" s="291"/>
      <c r="AA24" s="292"/>
      <c r="AB24" s="293"/>
    </row>
    <row r="25" spans="1:28" ht="9.9499999999999993" customHeight="1" x14ac:dyDescent="0.25">
      <c r="A25" s="364"/>
      <c r="B25" s="365"/>
      <c r="C25" s="368"/>
      <c r="D25" s="369"/>
      <c r="E25" s="387"/>
      <c r="F25" s="388"/>
      <c r="G25" s="389"/>
      <c r="H25" s="7" t="str">
        <f t="shared" si="0"/>
        <v/>
      </c>
      <c r="I25" s="10" t="str">
        <f t="shared" si="1"/>
        <v/>
      </c>
      <c r="J25" s="286"/>
      <c r="K25" s="285"/>
      <c r="L25" s="175" t="str">
        <f t="shared" si="3"/>
        <v/>
      </c>
      <c r="M25" s="176" t="str">
        <f t="shared" si="4"/>
        <v/>
      </c>
      <c r="N25" s="177" t="str">
        <f t="shared" si="5"/>
        <v/>
      </c>
      <c r="O25" s="60" t="str">
        <f t="shared" si="11"/>
        <v>No Runner</v>
      </c>
      <c r="P25" s="61" t="str">
        <f>IF(K25&gt;0,IF(Q25="no","No",RANK(Q25,$Q$3:$Q$34,1)+COUNTIF($Q$3:Q25,Q25)-1),"No Runner")</f>
        <v>No Runner</v>
      </c>
      <c r="Q25" s="61" t="str">
        <f t="shared" si="7"/>
        <v>No Runner</v>
      </c>
      <c r="R25" s="61" t="str">
        <f t="shared" si="8"/>
        <v>No Runner</v>
      </c>
      <c r="S25" s="61" t="str">
        <f t="shared" si="10"/>
        <v/>
      </c>
      <c r="T25" s="374"/>
      <c r="U25" s="405"/>
      <c r="V25" s="406"/>
      <c r="W25" s="406"/>
      <c r="X25" s="407"/>
      <c r="Y25" s="364"/>
      <c r="Z25" s="291"/>
      <c r="AA25" s="292"/>
      <c r="AB25" s="293"/>
    </row>
    <row r="26" spans="1:28" ht="9.9499999999999993" customHeight="1" thickBot="1" x14ac:dyDescent="0.3">
      <c r="A26" s="364"/>
      <c r="B26" s="365"/>
      <c r="C26" s="368"/>
      <c r="D26" s="369"/>
      <c r="E26" s="390"/>
      <c r="F26" s="391"/>
      <c r="G26" s="392"/>
      <c r="H26" s="9" t="str">
        <f t="shared" si="0"/>
        <v/>
      </c>
      <c r="I26" s="11" t="str">
        <f t="shared" si="1"/>
        <v/>
      </c>
      <c r="J26" s="300"/>
      <c r="K26" s="289"/>
      <c r="L26" s="178" t="str">
        <f t="shared" si="3"/>
        <v/>
      </c>
      <c r="M26" s="179" t="str">
        <f t="shared" si="4"/>
        <v/>
      </c>
      <c r="N26" s="180" t="str">
        <f t="shared" si="5"/>
        <v/>
      </c>
      <c r="O26" s="65" t="str">
        <f t="shared" si="11"/>
        <v>No Runner</v>
      </c>
      <c r="P26" s="66" t="str">
        <f>IF(K26&gt;0,IF(Q26="no","No",RANK(Q26,$Q$3:$Q$34,1)+COUNTIF($Q$3:Q26,Q26)-1),"No Runner")</f>
        <v>No Runner</v>
      </c>
      <c r="Q26" s="66" t="str">
        <f t="shared" si="7"/>
        <v>No Runner</v>
      </c>
      <c r="R26" s="66" t="str">
        <f t="shared" si="8"/>
        <v>No Runner</v>
      </c>
      <c r="S26" s="66" t="str">
        <f t="shared" si="10"/>
        <v/>
      </c>
      <c r="T26" s="374"/>
      <c r="U26" s="408"/>
      <c r="V26" s="409"/>
      <c r="W26" s="409"/>
      <c r="X26" s="410"/>
      <c r="Y26" s="364"/>
      <c r="Z26" s="291"/>
      <c r="AA26" s="292"/>
      <c r="AB26" s="293"/>
    </row>
    <row r="27" spans="1:28" ht="9.9499999999999993" customHeight="1" x14ac:dyDescent="0.25">
      <c r="A27" s="364"/>
      <c r="B27" s="365"/>
      <c r="C27" s="368"/>
      <c r="D27" s="369"/>
      <c r="E27" s="414" t="s">
        <v>9</v>
      </c>
      <c r="F27" s="415"/>
      <c r="G27" s="416"/>
      <c r="H27" s="19" t="str">
        <f t="shared" si="0"/>
        <v/>
      </c>
      <c r="I27" s="19" t="str">
        <f t="shared" si="1"/>
        <v/>
      </c>
      <c r="J27" s="310"/>
      <c r="K27" s="283"/>
      <c r="L27" s="172" t="str">
        <f t="shared" si="3"/>
        <v/>
      </c>
      <c r="M27" s="173" t="str">
        <f t="shared" si="4"/>
        <v/>
      </c>
      <c r="N27" s="174" t="str">
        <f t="shared" si="5"/>
        <v/>
      </c>
      <c r="O27" s="69" t="str">
        <f>IF(K27&gt;0,RANK(K27,$K$27:$K$34,1),"No Runner")</f>
        <v>No Runner</v>
      </c>
      <c r="P27" s="56" t="str">
        <f>IF(K27&gt;0,IF(Q27="no","No",RANK(Q27,$Q$3:$Q$34,1)+COUNTIF($Q$3:Q27,Q27)-1),"No Runner")</f>
        <v>No Runner</v>
      </c>
      <c r="Q27" s="56" t="str">
        <f t="shared" si="7"/>
        <v>No Runner</v>
      </c>
      <c r="R27" s="56" t="str">
        <f t="shared" si="8"/>
        <v>No Runner</v>
      </c>
      <c r="S27" s="56" t="str">
        <f t="shared" si="10"/>
        <v/>
      </c>
      <c r="T27" s="374"/>
      <c r="U27" s="411"/>
      <c r="V27" s="412"/>
      <c r="W27" s="412"/>
      <c r="X27" s="413"/>
      <c r="Y27" s="364"/>
      <c r="Z27" s="291"/>
      <c r="AA27" s="292"/>
      <c r="AB27" s="293"/>
    </row>
    <row r="28" spans="1:28" ht="9.9499999999999993" customHeight="1" x14ac:dyDescent="0.25">
      <c r="A28" s="364"/>
      <c r="B28" s="365"/>
      <c r="C28" s="368"/>
      <c r="D28" s="369"/>
      <c r="E28" s="417"/>
      <c r="F28" s="418"/>
      <c r="G28" s="419"/>
      <c r="H28" s="20" t="str">
        <f t="shared" si="0"/>
        <v/>
      </c>
      <c r="I28" s="20" t="str">
        <f t="shared" si="1"/>
        <v/>
      </c>
      <c r="J28" s="284"/>
      <c r="K28" s="285"/>
      <c r="L28" s="175" t="str">
        <f t="shared" si="3"/>
        <v/>
      </c>
      <c r="M28" s="176" t="str">
        <f t="shared" si="4"/>
        <v/>
      </c>
      <c r="N28" s="177" t="str">
        <f t="shared" si="5"/>
        <v/>
      </c>
      <c r="O28" s="167" t="str">
        <f t="shared" ref="O28:O34" si="12">IF(K28&gt;0,RANK(K28,$K$27:$K$34,1),"No Runner")</f>
        <v>No Runner</v>
      </c>
      <c r="P28" s="61" t="str">
        <f>IF(K28&gt;0,IF(Q28="no","No",RANK(Q28,$Q$3:$Q$34,1)+COUNTIF($Q$3:Q28,Q28)-1),"No Runner")</f>
        <v>No Runner</v>
      </c>
      <c r="Q28" s="61" t="str">
        <f t="shared" si="7"/>
        <v>No Runner</v>
      </c>
      <c r="R28" s="61" t="str">
        <f t="shared" si="8"/>
        <v>No Runner</v>
      </c>
      <c r="S28" s="61" t="str">
        <f t="shared" si="10"/>
        <v/>
      </c>
      <c r="T28" s="374"/>
      <c r="U28" s="405"/>
      <c r="V28" s="406"/>
      <c r="W28" s="406"/>
      <c r="X28" s="407"/>
      <c r="Y28" s="364"/>
      <c r="Z28" s="291"/>
      <c r="AA28" s="292"/>
      <c r="AB28" s="293"/>
    </row>
    <row r="29" spans="1:28" ht="9.9499999999999993" customHeight="1" x14ac:dyDescent="0.25">
      <c r="A29" s="364"/>
      <c r="B29" s="365"/>
      <c r="C29" s="368"/>
      <c r="D29" s="369"/>
      <c r="E29" s="417"/>
      <c r="F29" s="418"/>
      <c r="G29" s="419"/>
      <c r="H29" s="21" t="str">
        <f t="shared" si="0"/>
        <v/>
      </c>
      <c r="I29" s="21" t="str">
        <f t="shared" si="1"/>
        <v/>
      </c>
      <c r="J29" s="284"/>
      <c r="K29" s="285"/>
      <c r="L29" s="175" t="str">
        <f t="shared" si="3"/>
        <v/>
      </c>
      <c r="M29" s="176" t="str">
        <f t="shared" si="4"/>
        <v/>
      </c>
      <c r="N29" s="177" t="str">
        <f t="shared" si="5"/>
        <v/>
      </c>
      <c r="O29" s="167" t="str">
        <f t="shared" si="12"/>
        <v>No Runner</v>
      </c>
      <c r="P29" s="61" t="str">
        <f>IF(K29&gt;0,IF(Q29="no","No",RANK(Q29,$Q$3:$Q$34,1)+COUNTIF($Q$3:Q29,Q29)-1),"No Runner")</f>
        <v>No Runner</v>
      </c>
      <c r="Q29" s="61" t="str">
        <f t="shared" si="7"/>
        <v>No Runner</v>
      </c>
      <c r="R29" s="61" t="str">
        <f t="shared" si="8"/>
        <v>No Runner</v>
      </c>
      <c r="S29" s="61" t="str">
        <f t="shared" si="10"/>
        <v/>
      </c>
      <c r="T29" s="374"/>
      <c r="U29" s="408"/>
      <c r="V29" s="409"/>
      <c r="W29" s="409"/>
      <c r="X29" s="410"/>
      <c r="Y29" s="364"/>
      <c r="Z29" s="291"/>
      <c r="AA29" s="292"/>
      <c r="AB29" s="293"/>
    </row>
    <row r="30" spans="1:28" ht="9.9499999999999993" customHeight="1" thickBot="1" x14ac:dyDescent="0.3">
      <c r="A30" s="364"/>
      <c r="B30" s="365"/>
      <c r="C30" s="368"/>
      <c r="D30" s="369"/>
      <c r="E30" s="417"/>
      <c r="F30" s="418"/>
      <c r="G30" s="419"/>
      <c r="H30" s="20" t="str">
        <f t="shared" si="0"/>
        <v/>
      </c>
      <c r="I30" s="20" t="str">
        <f t="shared" si="1"/>
        <v/>
      </c>
      <c r="J30" s="284"/>
      <c r="K30" s="285"/>
      <c r="L30" s="175" t="str">
        <f t="shared" si="3"/>
        <v/>
      </c>
      <c r="M30" s="176" t="str">
        <f t="shared" si="4"/>
        <v/>
      </c>
      <c r="N30" s="177" t="str">
        <f t="shared" si="5"/>
        <v/>
      </c>
      <c r="O30" s="167" t="str">
        <f t="shared" si="12"/>
        <v>No Runner</v>
      </c>
      <c r="P30" s="61" t="str">
        <f>IF(K30&gt;0,IF(Q30="no","No",RANK(Q30,$Q$3:$Q$34,1)+COUNTIF($Q$3:Q30,Q30)-1),"No Runner")</f>
        <v>No Runner</v>
      </c>
      <c r="Q30" s="61" t="str">
        <f t="shared" si="7"/>
        <v>No Runner</v>
      </c>
      <c r="R30" s="61" t="str">
        <f t="shared" si="8"/>
        <v>No Runner</v>
      </c>
      <c r="S30" s="61" t="str">
        <f t="shared" si="10"/>
        <v/>
      </c>
      <c r="T30" s="374"/>
      <c r="U30" s="423"/>
      <c r="V30" s="424"/>
      <c r="W30" s="424"/>
      <c r="X30" s="425"/>
      <c r="Y30" s="364"/>
      <c r="Z30" s="291"/>
      <c r="AA30" s="292"/>
      <c r="AB30" s="293"/>
    </row>
    <row r="31" spans="1:28" ht="9.9499999999999993" customHeight="1" thickBot="1" x14ac:dyDescent="0.3">
      <c r="A31" s="364"/>
      <c r="B31" s="365"/>
      <c r="C31" s="368"/>
      <c r="D31" s="369"/>
      <c r="E31" s="417"/>
      <c r="F31" s="418"/>
      <c r="G31" s="419"/>
      <c r="H31" s="20" t="str">
        <f t="shared" si="0"/>
        <v/>
      </c>
      <c r="I31" s="20" t="str">
        <f t="shared" si="1"/>
        <v/>
      </c>
      <c r="J31" s="284"/>
      <c r="K31" s="285"/>
      <c r="L31" s="175" t="str">
        <f t="shared" si="3"/>
        <v/>
      </c>
      <c r="M31" s="176" t="str">
        <f t="shared" si="4"/>
        <v/>
      </c>
      <c r="N31" s="177" t="str">
        <f t="shared" si="5"/>
        <v/>
      </c>
      <c r="O31" s="167" t="str">
        <f t="shared" si="12"/>
        <v>No Runner</v>
      </c>
      <c r="P31" s="61" t="str">
        <f>IF(K31&gt;0,IF(Q31="no","No",RANK(Q31,$Q$3:$Q$34,1)+COUNTIF($Q$3:Q31,Q31)-1),"No Runner")</f>
        <v>No Runner</v>
      </c>
      <c r="Q31" s="61" t="str">
        <f t="shared" si="7"/>
        <v>No Runner</v>
      </c>
      <c r="R31" s="61" t="str">
        <f t="shared" si="8"/>
        <v>No Runner</v>
      </c>
      <c r="S31" s="61" t="str">
        <f t="shared" si="10"/>
        <v/>
      </c>
      <c r="T31" s="374"/>
      <c r="U31" s="48"/>
      <c r="V31" s="48"/>
      <c r="W31" s="48"/>
      <c r="X31" s="239"/>
      <c r="Y31" s="364"/>
      <c r="Z31" s="291"/>
      <c r="AA31" s="292"/>
      <c r="AB31" s="293"/>
    </row>
    <row r="32" spans="1:28" ht="9.9499999999999993" customHeight="1" thickBot="1" x14ac:dyDescent="0.3">
      <c r="A32" s="364"/>
      <c r="B32" s="365"/>
      <c r="C32" s="368"/>
      <c r="D32" s="369"/>
      <c r="E32" s="417"/>
      <c r="F32" s="418"/>
      <c r="G32" s="419"/>
      <c r="H32" s="20" t="str">
        <f t="shared" si="0"/>
        <v/>
      </c>
      <c r="I32" s="20" t="str">
        <f t="shared" si="1"/>
        <v/>
      </c>
      <c r="J32" s="284"/>
      <c r="K32" s="285"/>
      <c r="L32" s="175" t="str">
        <f t="shared" si="3"/>
        <v/>
      </c>
      <c r="M32" s="176" t="str">
        <f t="shared" si="4"/>
        <v/>
      </c>
      <c r="N32" s="177" t="str">
        <f t="shared" si="5"/>
        <v/>
      </c>
      <c r="O32" s="167" t="str">
        <f t="shared" si="12"/>
        <v>No Runner</v>
      </c>
      <c r="P32" s="61" t="str">
        <f>IF(K32&gt;0,IF(Q32="no","No",RANK(Q32,$Q$3:$Q$34,1)+COUNTIF($Q$3:Q32,Q32)-1),"No Runner")</f>
        <v>No Runner</v>
      </c>
      <c r="Q32" s="61" t="str">
        <f t="shared" si="7"/>
        <v>No Runner</v>
      </c>
      <c r="R32" s="61" t="str">
        <f t="shared" si="8"/>
        <v>No Runner</v>
      </c>
      <c r="S32" s="61" t="str">
        <f t="shared" si="10"/>
        <v/>
      </c>
      <c r="T32" s="374"/>
      <c r="U32" s="426" t="str">
        <f>C2&amp;" Finalists"</f>
        <v>100m Finalists</v>
      </c>
      <c r="V32" s="427"/>
      <c r="W32" s="427"/>
      <c r="X32" s="428"/>
      <c r="Y32" s="364"/>
      <c r="Z32" s="291"/>
      <c r="AA32" s="292"/>
      <c r="AB32" s="293"/>
    </row>
    <row r="33" spans="1:29" ht="9.9499999999999993" customHeight="1" x14ac:dyDescent="0.25">
      <c r="A33" s="432"/>
      <c r="B33" s="433" t="s">
        <v>11</v>
      </c>
      <c r="C33" s="368"/>
      <c r="D33" s="369"/>
      <c r="E33" s="417"/>
      <c r="F33" s="418"/>
      <c r="G33" s="419"/>
      <c r="H33" s="21" t="str">
        <f t="shared" si="0"/>
        <v/>
      </c>
      <c r="I33" s="21" t="str">
        <f t="shared" si="1"/>
        <v/>
      </c>
      <c r="J33" s="284"/>
      <c r="K33" s="285"/>
      <c r="L33" s="175" t="str">
        <f t="shared" si="3"/>
        <v/>
      </c>
      <c r="M33" s="176" t="str">
        <f t="shared" si="4"/>
        <v/>
      </c>
      <c r="N33" s="177" t="str">
        <f t="shared" si="5"/>
        <v/>
      </c>
      <c r="O33" s="167" t="str">
        <f t="shared" si="12"/>
        <v>No Runner</v>
      </c>
      <c r="P33" s="61" t="str">
        <f>IF(K33&gt;0,IF(Q33="no","No",RANK(Q33,$Q$3:$Q$34,1)+COUNTIF($Q$3:Q33,Q33)-1),"No Runner")</f>
        <v>No Runner</v>
      </c>
      <c r="Q33" s="61" t="str">
        <f t="shared" si="7"/>
        <v>No Runner</v>
      </c>
      <c r="R33" s="61" t="str">
        <f t="shared" si="8"/>
        <v>No Runner</v>
      </c>
      <c r="S33" s="61" t="str">
        <f t="shared" si="10"/>
        <v/>
      </c>
      <c r="T33" s="374"/>
      <c r="U33" s="429"/>
      <c r="V33" s="430"/>
      <c r="W33" s="430"/>
      <c r="X33" s="431"/>
      <c r="Y33" s="364"/>
      <c r="Z33" s="291"/>
      <c r="AA33" s="292"/>
      <c r="AB33" s="293"/>
    </row>
    <row r="34" spans="1:29" ht="9.9499999999999993" customHeight="1" thickBot="1" x14ac:dyDescent="0.3">
      <c r="A34" s="432"/>
      <c r="B34" s="434"/>
      <c r="C34" s="368"/>
      <c r="D34" s="369"/>
      <c r="E34" s="420"/>
      <c r="F34" s="421"/>
      <c r="G34" s="422"/>
      <c r="H34" s="11" t="str">
        <f t="shared" si="0"/>
        <v/>
      </c>
      <c r="I34" s="11" t="str">
        <f t="shared" si="1"/>
        <v/>
      </c>
      <c r="J34" s="300"/>
      <c r="K34" s="289"/>
      <c r="L34" s="178" t="str">
        <f t="shared" si="3"/>
        <v/>
      </c>
      <c r="M34" s="179" t="str">
        <f t="shared" si="4"/>
        <v/>
      </c>
      <c r="N34" s="180" t="str">
        <f t="shared" si="5"/>
        <v/>
      </c>
      <c r="O34" s="168" t="str">
        <f t="shared" si="12"/>
        <v>No Runner</v>
      </c>
      <c r="P34" s="66" t="str">
        <f>IF(K34&gt;0,IF(Q34="no","No",RANK(Q34,$Q$3:$Q$34,1)+COUNTIF($Q$3:Q34,Q34)-1),"No Runner")</f>
        <v>No Runner</v>
      </c>
      <c r="Q34" s="66" t="str">
        <f t="shared" si="7"/>
        <v>No Runner</v>
      </c>
      <c r="R34" s="66" t="str">
        <f t="shared" si="8"/>
        <v>No Runner</v>
      </c>
      <c r="S34" s="66" t="str">
        <f t="shared" si="10"/>
        <v/>
      </c>
      <c r="T34" s="374"/>
      <c r="U34" s="241" t="s">
        <v>45</v>
      </c>
      <c r="V34" s="70" t="s">
        <v>1</v>
      </c>
      <c r="W34" s="207" t="s">
        <v>41</v>
      </c>
      <c r="X34" s="71" t="s">
        <v>8</v>
      </c>
      <c r="Y34" s="364"/>
      <c r="Z34" s="294"/>
      <c r="AA34" s="295"/>
      <c r="AB34" s="296"/>
    </row>
    <row r="35" spans="1:29" ht="9.9499999999999993" customHeight="1" thickBot="1" x14ac:dyDescent="0.3">
      <c r="A35" s="432"/>
      <c r="B35" s="169">
        <v>1</v>
      </c>
      <c r="C35" s="368"/>
      <c r="D35" s="369"/>
      <c r="E35" s="435" t="str">
        <f>C2&amp;" Final"</f>
        <v>100m Final</v>
      </c>
      <c r="G35" s="52">
        <v>1</v>
      </c>
      <c r="H35" s="53" t="str">
        <f t="shared" ref="H35:H42" si="13">IFERROR(VLOOKUP($J35,$Z$2:$AB$34,2,0),"")</f>
        <v>Lily  Norwood</v>
      </c>
      <c r="I35" s="53" t="str">
        <f t="shared" ref="I35:I42" si="14">IFERROR(VLOOKUP($J35,$Z$2:$AB$34,3,0),"")</f>
        <v>Sir John Lawes</v>
      </c>
      <c r="J35" s="311">
        <v>463</v>
      </c>
      <c r="K35" s="283">
        <v>12.51</v>
      </c>
      <c r="L35" s="172" t="str">
        <f t="shared" si="3"/>
        <v xml:space="preserve"> </v>
      </c>
      <c r="M35" s="173" t="str">
        <f t="shared" si="4"/>
        <v xml:space="preserve"> </v>
      </c>
      <c r="N35" s="174" t="str">
        <f t="shared" si="5"/>
        <v xml:space="preserve"> </v>
      </c>
      <c r="O35" s="69"/>
      <c r="P35" s="438" t="str">
        <f>Entries!$A$1</f>
        <v>U19 Girls</v>
      </c>
      <c r="Q35" s="238"/>
      <c r="R35" s="238"/>
      <c r="S35" s="238"/>
      <c r="T35" s="76"/>
      <c r="U35" s="56">
        <v>4</v>
      </c>
      <c r="V35" s="57" t="str">
        <f>IFERROR(INDEX($H$3:$H$34,MATCH($B35,$P$3:$P$34,0)),"")</f>
        <v>Lily  Norwood</v>
      </c>
      <c r="W35" s="85" t="str">
        <f>IFERROR(INDEX($I$3:$I$34,MATCH($B35,$P$3:$P$34,0)),"")</f>
        <v>Sir John Lawes</v>
      </c>
      <c r="X35" s="54">
        <f>IFERROR(INDEX($J$3:$J$34,MATCH($B35,$P$3:$P$34,0)),"")</f>
        <v>463</v>
      </c>
      <c r="Y35" s="364"/>
      <c r="Z35" s="244"/>
      <c r="AA35" s="244"/>
      <c r="AB35" s="244"/>
    </row>
    <row r="36" spans="1:29" ht="9.9499999999999993" customHeight="1" thickBot="1" x14ac:dyDescent="0.3">
      <c r="A36" s="432"/>
      <c r="B36" s="49">
        <v>2</v>
      </c>
      <c r="C36" s="368"/>
      <c r="D36" s="369"/>
      <c r="E36" s="436"/>
      <c r="G36" s="43">
        <v>2</v>
      </c>
      <c r="H36" s="40" t="str">
        <f t="shared" si="13"/>
        <v/>
      </c>
      <c r="I36" s="209" t="str">
        <f t="shared" si="14"/>
        <v/>
      </c>
      <c r="J36" s="312"/>
      <c r="K36" s="285"/>
      <c r="L36" s="175" t="str">
        <f t="shared" si="3"/>
        <v/>
      </c>
      <c r="M36" s="176" t="str">
        <f t="shared" si="4"/>
        <v/>
      </c>
      <c r="N36" s="177" t="str">
        <f t="shared" si="5"/>
        <v/>
      </c>
      <c r="O36" s="242"/>
      <c r="P36" s="439"/>
      <c r="Q36" s="238"/>
      <c r="R36" s="238"/>
      <c r="S36" s="238"/>
      <c r="T36" s="76"/>
      <c r="U36" s="241">
        <v>5</v>
      </c>
      <c r="V36" s="70" t="str">
        <f t="shared" ref="V36:V42" si="15">IFERROR(INDEX($H$3:$H$34,MATCH($B36,$P$3:$P$34,0)),"")</f>
        <v/>
      </c>
      <c r="W36" s="207" t="str">
        <f t="shared" ref="W36:W42" si="16">IFERROR(INDEX($I$3:$I$34,MATCH($B36,$P$3:$P$34,0)),"")</f>
        <v/>
      </c>
      <c r="X36" s="71" t="str">
        <f>IFERROR(INDEX($J$3:$J$34,MATCH($B36,$P$3:$P$34,0)),"")</f>
        <v/>
      </c>
      <c r="Y36" s="364"/>
      <c r="Z36" s="381" t="s">
        <v>47</v>
      </c>
      <c r="AA36" s="382" t="s">
        <v>46</v>
      </c>
      <c r="AB36" s="383"/>
      <c r="AC36" s="29"/>
    </row>
    <row r="37" spans="1:29" ht="9.9499999999999993" customHeight="1" thickBot="1" x14ac:dyDescent="0.3">
      <c r="A37" s="432"/>
      <c r="B37" s="49">
        <v>3</v>
      </c>
      <c r="C37" s="368"/>
      <c r="D37" s="369"/>
      <c r="E37" s="436"/>
      <c r="G37" s="144">
        <v>3</v>
      </c>
      <c r="H37" s="145" t="str">
        <f t="shared" si="13"/>
        <v/>
      </c>
      <c r="I37" s="210" t="str">
        <f t="shared" si="14"/>
        <v/>
      </c>
      <c r="J37" s="312"/>
      <c r="K37" s="285"/>
      <c r="L37" s="175" t="str">
        <f t="shared" si="3"/>
        <v/>
      </c>
      <c r="M37" s="176" t="str">
        <f t="shared" si="4"/>
        <v/>
      </c>
      <c r="N37" s="177" t="str">
        <f t="shared" si="5"/>
        <v/>
      </c>
      <c r="O37" s="242"/>
      <c r="P37" s="439"/>
      <c r="Q37" s="238"/>
      <c r="R37" s="238"/>
      <c r="S37" s="238"/>
      <c r="T37" s="76"/>
      <c r="U37" s="241">
        <v>3</v>
      </c>
      <c r="V37" s="70" t="str">
        <f t="shared" si="15"/>
        <v/>
      </c>
      <c r="W37" s="207" t="str">
        <f t="shared" si="16"/>
        <v/>
      </c>
      <c r="X37" s="71" t="str">
        <f t="shared" ref="X37:X42" si="17">IFERROR(INDEX($J$3:$J$34,MATCH($B37,$P$3:$P$34,0)),"")</f>
        <v/>
      </c>
      <c r="Y37" s="364"/>
      <c r="Z37" s="290"/>
      <c r="AA37" s="85" t="str">
        <f>IFERROR(VLOOKUP($Z37,Entries!$B$2:$E$1000,2,0),"")</f>
        <v/>
      </c>
      <c r="AB37" s="85" t="str">
        <f>IFERROR(VLOOKUP($Z37,Entries!$B$2:$E$1000,3,0),"")</f>
        <v/>
      </c>
      <c r="AC37" s="54" t="str">
        <f>IFERROR(VLOOKUP($Z37,Entries!$B$2:$E$1000,4,0),"")</f>
        <v/>
      </c>
    </row>
    <row r="38" spans="1:29" ht="9.9499999999999993" customHeight="1" thickBot="1" x14ac:dyDescent="0.3">
      <c r="A38" s="432"/>
      <c r="B38" s="49">
        <v>4</v>
      </c>
      <c r="C38" s="370"/>
      <c r="D38" s="371"/>
      <c r="E38" s="436"/>
      <c r="G38" s="146">
        <v>4</v>
      </c>
      <c r="H38" s="147" t="str">
        <f t="shared" si="13"/>
        <v/>
      </c>
      <c r="I38" s="211" t="str">
        <f t="shared" si="14"/>
        <v/>
      </c>
      <c r="J38" s="312"/>
      <c r="K38" s="285"/>
      <c r="L38" s="175" t="str">
        <f t="shared" si="3"/>
        <v/>
      </c>
      <c r="M38" s="176" t="str">
        <f t="shared" si="4"/>
        <v/>
      </c>
      <c r="N38" s="177" t="str">
        <f t="shared" si="5"/>
        <v/>
      </c>
      <c r="O38" s="242"/>
      <c r="P38" s="439"/>
      <c r="Q38" s="238"/>
      <c r="R38" s="238"/>
      <c r="S38" s="238"/>
      <c r="T38" s="76"/>
      <c r="U38" s="241">
        <v>6</v>
      </c>
      <c r="V38" s="70" t="str">
        <f t="shared" si="15"/>
        <v/>
      </c>
      <c r="W38" s="207" t="str">
        <f t="shared" si="16"/>
        <v/>
      </c>
      <c r="X38" s="71" t="str">
        <f t="shared" si="17"/>
        <v/>
      </c>
      <c r="Y38" s="364"/>
      <c r="Z38" s="314"/>
      <c r="AA38" s="72" t="str">
        <f>IFERROR(VLOOKUP($Z37,Entries!$H$2:$K$1000,2,0),"")</f>
        <v/>
      </c>
      <c r="AB38" s="208" t="str">
        <f>IFERROR(VLOOKUP($Z37,Entries!$H$2:$K$1000,3,0),"")</f>
        <v/>
      </c>
      <c r="AC38" s="73" t="str">
        <f>IFERROR(VLOOKUP($Z37,Entries!$H$2:$K$1000,4,0),"")</f>
        <v/>
      </c>
    </row>
    <row r="39" spans="1:29" ht="9.9499999999999993" customHeight="1" thickBot="1" x14ac:dyDescent="0.3">
      <c r="A39" s="432"/>
      <c r="B39" s="49">
        <v>5</v>
      </c>
      <c r="C39" s="441" t="s">
        <v>18</v>
      </c>
      <c r="D39" s="442"/>
      <c r="E39" s="436"/>
      <c r="G39" s="31">
        <v>5</v>
      </c>
      <c r="H39" s="41" t="str">
        <f t="shared" si="13"/>
        <v/>
      </c>
      <c r="I39" s="212" t="str">
        <f t="shared" si="14"/>
        <v/>
      </c>
      <c r="J39" s="312"/>
      <c r="K39" s="285"/>
      <c r="L39" s="175" t="str">
        <f t="shared" si="3"/>
        <v/>
      </c>
      <c r="M39" s="176" t="str">
        <f t="shared" si="4"/>
        <v/>
      </c>
      <c r="N39" s="177" t="str">
        <f t="shared" si="5"/>
        <v/>
      </c>
      <c r="O39" s="242"/>
      <c r="P39" s="439"/>
      <c r="Q39" s="238"/>
      <c r="R39" s="238"/>
      <c r="S39" s="238"/>
      <c r="T39" s="76"/>
      <c r="U39" s="241">
        <v>2</v>
      </c>
      <c r="V39" s="70" t="str">
        <f t="shared" si="15"/>
        <v/>
      </c>
      <c r="W39" s="207" t="str">
        <f t="shared" si="16"/>
        <v/>
      </c>
      <c r="X39" s="71" t="str">
        <f t="shared" si="17"/>
        <v/>
      </c>
      <c r="Y39" s="364"/>
      <c r="Z39" s="245"/>
      <c r="AA39" s="245"/>
      <c r="AB39" s="245"/>
      <c r="AC39" s="245"/>
    </row>
    <row r="40" spans="1:29" ht="9.9499999999999993" customHeight="1" x14ac:dyDescent="0.25">
      <c r="A40" s="432"/>
      <c r="B40" s="49">
        <v>6</v>
      </c>
      <c r="C40" s="104" t="s">
        <v>15</v>
      </c>
      <c r="D40" s="297">
        <v>12</v>
      </c>
      <c r="E40" s="436"/>
      <c r="G40" s="31">
        <v>6</v>
      </c>
      <c r="H40" s="41" t="str">
        <f t="shared" si="13"/>
        <v/>
      </c>
      <c r="I40" s="212" t="str">
        <f t="shared" si="14"/>
        <v/>
      </c>
      <c r="J40" s="312"/>
      <c r="K40" s="285"/>
      <c r="L40" s="175" t="str">
        <f t="shared" si="3"/>
        <v/>
      </c>
      <c r="M40" s="176" t="str">
        <f t="shared" si="4"/>
        <v/>
      </c>
      <c r="N40" s="177" t="str">
        <f t="shared" si="5"/>
        <v/>
      </c>
      <c r="O40" s="242"/>
      <c r="P40" s="439"/>
      <c r="Q40" s="238"/>
      <c r="R40" s="238"/>
      <c r="S40" s="238"/>
      <c r="T40" s="76"/>
      <c r="U40" s="241">
        <v>7</v>
      </c>
      <c r="V40" s="70" t="str">
        <f t="shared" si="15"/>
        <v/>
      </c>
      <c r="W40" s="207" t="str">
        <f t="shared" si="16"/>
        <v/>
      </c>
      <c r="X40" s="71" t="str">
        <f t="shared" si="17"/>
        <v/>
      </c>
      <c r="Y40" s="364"/>
      <c r="Z40" s="240"/>
      <c r="AA40" s="240"/>
      <c r="AB40" s="240"/>
    </row>
    <row r="41" spans="1:29" ht="9.9499999999999993" customHeight="1" x14ac:dyDescent="0.25">
      <c r="A41" s="432"/>
      <c r="B41" s="49">
        <v>7</v>
      </c>
      <c r="C41" s="105" t="s">
        <v>17</v>
      </c>
      <c r="D41" s="298">
        <v>12.1</v>
      </c>
      <c r="E41" s="436"/>
      <c r="G41" s="31">
        <v>7</v>
      </c>
      <c r="H41" s="41" t="str">
        <f t="shared" si="13"/>
        <v/>
      </c>
      <c r="I41" s="212" t="str">
        <f t="shared" si="14"/>
        <v/>
      </c>
      <c r="J41" s="312"/>
      <c r="K41" s="285"/>
      <c r="L41" s="175" t="str">
        <f t="shared" si="3"/>
        <v/>
      </c>
      <c r="M41" s="176" t="str">
        <f t="shared" si="4"/>
        <v/>
      </c>
      <c r="N41" s="177" t="str">
        <f t="shared" si="5"/>
        <v/>
      </c>
      <c r="O41" s="242"/>
      <c r="P41" s="439"/>
      <c r="Q41" s="238"/>
      <c r="R41" s="238"/>
      <c r="S41" s="238"/>
      <c r="T41" s="76"/>
      <c r="U41" s="241">
        <v>1</v>
      </c>
      <c r="V41" s="70" t="str">
        <f t="shared" si="15"/>
        <v/>
      </c>
      <c r="W41" s="207" t="str">
        <f t="shared" si="16"/>
        <v/>
      </c>
      <c r="X41" s="71" t="str">
        <f t="shared" si="17"/>
        <v/>
      </c>
      <c r="Y41" s="364"/>
      <c r="Z41" s="240"/>
      <c r="AA41" s="240"/>
      <c r="AB41" s="240"/>
    </row>
    <row r="42" spans="1:29" ht="9.9499999999999993" customHeight="1" thickBot="1" x14ac:dyDescent="0.3">
      <c r="A42" s="432"/>
      <c r="B42" s="51">
        <v>8</v>
      </c>
      <c r="C42" s="106" t="s">
        <v>16</v>
      </c>
      <c r="D42" s="299">
        <v>12.4</v>
      </c>
      <c r="E42" s="437"/>
      <c r="G42" s="32">
        <v>8</v>
      </c>
      <c r="H42" s="42" t="str">
        <f t="shared" si="13"/>
        <v/>
      </c>
      <c r="I42" s="213" t="str">
        <f t="shared" si="14"/>
        <v/>
      </c>
      <c r="J42" s="313"/>
      <c r="K42" s="289"/>
      <c r="L42" s="178" t="str">
        <f t="shared" si="3"/>
        <v/>
      </c>
      <c r="M42" s="179" t="str">
        <f t="shared" si="4"/>
        <v/>
      </c>
      <c r="N42" s="180" t="str">
        <f t="shared" si="5"/>
        <v/>
      </c>
      <c r="O42" s="243"/>
      <c r="P42" s="440"/>
      <c r="Q42" s="238"/>
      <c r="R42" s="238"/>
      <c r="S42" s="238"/>
      <c r="T42" s="76"/>
      <c r="U42" s="75">
        <v>8</v>
      </c>
      <c r="V42" s="72" t="str">
        <f t="shared" si="15"/>
        <v/>
      </c>
      <c r="W42" s="208" t="str">
        <f t="shared" si="16"/>
        <v/>
      </c>
      <c r="X42" s="73" t="str">
        <f t="shared" si="17"/>
        <v/>
      </c>
      <c r="Y42" s="364"/>
      <c r="Z42" s="240"/>
      <c r="AA42" s="240"/>
      <c r="AB42" s="240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Z36:AB36"/>
    <mergeCell ref="U10:X12"/>
    <mergeCell ref="C2:D38"/>
    <mergeCell ref="U28:X30"/>
    <mergeCell ref="U25:X27"/>
    <mergeCell ref="U22:X24"/>
    <mergeCell ref="U19:X21"/>
    <mergeCell ref="U16:X18"/>
    <mergeCell ref="E35:E42"/>
    <mergeCell ref="P35:P42"/>
    <mergeCell ref="U2:X3"/>
    <mergeCell ref="U4:X6"/>
    <mergeCell ref="U32:X33"/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U13:X15"/>
  </mergeCells>
  <conditionalFormatting sqref="O3:O10">
    <cfRule type="cellIs" dxfId="149" priority="23" operator="between">
      <formula>2.9</formula>
      <formula>3.1</formula>
    </cfRule>
    <cfRule type="cellIs" dxfId="148" priority="24" operator="between">
      <formula>1.9</formula>
      <formula>2.1</formula>
    </cfRule>
    <cfRule type="cellIs" dxfId="147" priority="25" operator="between">
      <formula>0.9</formula>
      <formula>1.1</formula>
    </cfRule>
  </conditionalFormatting>
  <conditionalFormatting sqref="O11:O18">
    <cfRule type="cellIs" dxfId="146" priority="20" operator="between">
      <formula>2.9</formula>
      <formula>3.1</formula>
    </cfRule>
    <cfRule type="cellIs" dxfId="145" priority="21" operator="between">
      <formula>1.9</formula>
      <formula>2.1</formula>
    </cfRule>
    <cfRule type="cellIs" dxfId="144" priority="22" operator="between">
      <formula>0.9</formula>
      <formula>1.1</formula>
    </cfRule>
  </conditionalFormatting>
  <conditionalFormatting sqref="O19:O26">
    <cfRule type="cellIs" dxfId="143" priority="17" operator="between">
      <formula>2.9</formula>
      <formula>3.1</formula>
    </cfRule>
    <cfRule type="cellIs" dxfId="142" priority="18" operator="between">
      <formula>1.9</formula>
      <formula>2.1</formula>
    </cfRule>
    <cfRule type="cellIs" dxfId="141" priority="19" operator="between">
      <formula>0.9</formula>
      <formula>1.1</formula>
    </cfRule>
  </conditionalFormatting>
  <conditionalFormatting sqref="O27:O34">
    <cfRule type="cellIs" dxfId="140" priority="14" operator="between">
      <formula>2.9</formula>
      <formula>3.1</formula>
    </cfRule>
    <cfRule type="cellIs" dxfId="139" priority="15" operator="between">
      <formula>1.9</formula>
      <formula>2.1</formula>
    </cfRule>
    <cfRule type="cellIs" dxfId="138" priority="16" operator="between">
      <formula>0.9</formula>
      <formula>1.1</formula>
    </cfRule>
  </conditionalFormatting>
  <conditionalFormatting sqref="O35:O42">
    <cfRule type="cellIs" dxfId="137" priority="1" operator="between">
      <formula>2.9</formula>
      <formula>3.1</formula>
    </cfRule>
    <cfRule type="cellIs" dxfId="136" priority="2" operator="between">
      <formula>1.9</formula>
      <formula>2.1</formula>
    </cfRule>
    <cfRule type="cellIs" dxfId="135" priority="3" operator="between">
      <formula>0.9</formula>
      <formula>1.1</formula>
    </cfRule>
  </conditionalFormatting>
  <pageMargins left="0.7" right="0.7" top="0.75" bottom="0.75" header="0.3" footer="0.3"/>
  <pageSetup paperSize="11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opLeftCell="A18" zoomScale="125" zoomScaleNormal="125" workbookViewId="0">
      <selection activeCell="J3" sqref="J3:K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46" customWidth="1"/>
    <col min="3" max="3" width="6.7109375" style="246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246" customWidth="1"/>
    <col min="11" max="11" width="10.28515625" style="246" customWidth="1"/>
    <col min="12" max="13" width="6.7109375" style="246" customWidth="1"/>
    <col min="14" max="15" width="5.85546875" style="246" customWidth="1"/>
    <col min="16" max="16" width="10.7109375" style="246" customWidth="1"/>
    <col min="17" max="19" width="4.7109375" style="246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246" customWidth="1"/>
    <col min="25" max="25" width="4.42578125" style="8" customWidth="1"/>
    <col min="26" max="26" width="5.7109375" style="8" customWidth="1"/>
    <col min="27" max="27" width="15.7109375" style="50" customWidth="1"/>
    <col min="28" max="28" width="20.140625" style="246" customWidth="1"/>
    <col min="29" max="16384" width="9.140625" style="8"/>
  </cols>
  <sheetData>
    <row r="1" spans="1:28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ht="9.9499999999999993" customHeight="1" thickBot="1" x14ac:dyDescent="0.3">
      <c r="A2" s="364"/>
      <c r="B2" s="365"/>
      <c r="C2" s="366" t="s">
        <v>25</v>
      </c>
      <c r="D2" s="367"/>
      <c r="E2" s="37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43</v>
      </c>
      <c r="L2" s="181" t="s">
        <v>15</v>
      </c>
      <c r="M2" s="171" t="s">
        <v>17</v>
      </c>
      <c r="N2" s="170" t="s">
        <v>16</v>
      </c>
      <c r="O2" s="78" t="s">
        <v>5</v>
      </c>
      <c r="P2" s="79" t="s">
        <v>10</v>
      </c>
      <c r="Q2" s="254"/>
      <c r="R2" s="254"/>
      <c r="S2" s="254"/>
      <c r="T2" s="374"/>
      <c r="U2" s="375" t="s">
        <v>12</v>
      </c>
      <c r="V2" s="376"/>
      <c r="W2" s="376"/>
      <c r="X2" s="377"/>
      <c r="Y2" s="364"/>
      <c r="Z2" s="381" t="s">
        <v>13</v>
      </c>
      <c r="AA2" s="382"/>
      <c r="AB2" s="383"/>
    </row>
    <row r="3" spans="1:28" ht="9.9499999999999993" customHeight="1" thickBot="1" x14ac:dyDescent="0.3">
      <c r="A3" s="364"/>
      <c r="B3" s="365"/>
      <c r="C3" s="368"/>
      <c r="D3" s="369"/>
      <c r="E3" s="384" t="s">
        <v>3</v>
      </c>
      <c r="F3" s="385"/>
      <c r="G3" s="386"/>
      <c r="H3" s="45" t="str">
        <f t="shared" ref="H3:H42" si="0">IFERROR(VLOOKUP($J3,$Z$2:$AB$34,2,0),"")</f>
        <v/>
      </c>
      <c r="I3" s="45" t="str">
        <f t="shared" ref="I3:I42" si="1">IFERROR(VLOOKUP($J3,$Z$2:$AB$34,3,0),"")</f>
        <v/>
      </c>
      <c r="J3" s="282"/>
      <c r="K3" s="283"/>
      <c r="L3" s="172" t="str">
        <f>IF($K3=$D$40,"Equal",IF($K3&lt;$D$40,IF($K3&gt;0,"NEW","" )," "))</f>
        <v/>
      </c>
      <c r="M3" s="173" t="str">
        <f>IF($K3&lt;=$D$41,IF($K3&gt;0,"YES","" )," ")</f>
        <v/>
      </c>
      <c r="N3" s="174" t="str">
        <f>IF($K3&lt;=$D$42,IF($K3&gt;0,"YES","" )," ")</f>
        <v/>
      </c>
      <c r="O3" s="55" t="str">
        <f>IF(K3&gt;0,RANK(K3,$K$3:$K$10,1),"No Runner")</f>
        <v>No Runner</v>
      </c>
      <c r="P3" s="56" t="str">
        <f>IF(K3&gt;0,IF(Q3="no","No",RANK(Q3,$Q$3:$Q$34,1)+COUNTIF($Q$3:Q3,Q3)-1),"No Runner")</f>
        <v>No Runner</v>
      </c>
      <c r="Q3" s="56" t="str">
        <f>IF(K3&gt;0,IF(O3=1,K3,IF(S3&lt;9-COUNTIF($O$3:$O$34,1),K3,"no")),"No Runner")</f>
        <v>No Runner</v>
      </c>
      <c r="R3" s="56" t="str">
        <f>IF(K3&gt;0,IF(O3=1,"First",K3),"No Runner")</f>
        <v>No Runner</v>
      </c>
      <c r="S3" s="56" t="str">
        <f t="shared" ref="S3:S16" si="2">IF(K3&gt;0,IF(O3=1,"",COUNT($R$3:$R$34)+1-RANK(R3,$R$3:$R$34,0)),"")</f>
        <v/>
      </c>
      <c r="T3" s="374"/>
      <c r="U3" s="378"/>
      <c r="V3" s="379"/>
      <c r="W3" s="379"/>
      <c r="X3" s="380"/>
      <c r="Y3" s="364"/>
      <c r="Z3" s="291">
        <v>60</v>
      </c>
      <c r="AA3" s="292" t="s">
        <v>78</v>
      </c>
      <c r="AB3" s="293" t="s">
        <v>71</v>
      </c>
    </row>
    <row r="4" spans="1:28" ht="9.9499999999999993" customHeight="1" x14ac:dyDescent="0.25">
      <c r="A4" s="364"/>
      <c r="B4" s="365"/>
      <c r="C4" s="368"/>
      <c r="D4" s="369"/>
      <c r="E4" s="387"/>
      <c r="F4" s="388"/>
      <c r="G4" s="389"/>
      <c r="H4" s="13" t="str">
        <f t="shared" si="0"/>
        <v/>
      </c>
      <c r="I4" s="13" t="str">
        <f t="shared" si="1"/>
        <v/>
      </c>
      <c r="J4" s="284"/>
      <c r="K4" s="285"/>
      <c r="L4" s="175" t="str">
        <f t="shared" ref="L4:L42" si="3">IF($K4=$D$40,"Equal",IF($K4&lt;$D$40,IF($K4&gt;0,"NEW","" )," "))</f>
        <v/>
      </c>
      <c r="M4" s="176" t="str">
        <f t="shared" ref="M4:M42" si="4">IF($K4&lt;=$D$41,IF($K4&gt;0,"YES","" )," ")</f>
        <v/>
      </c>
      <c r="N4" s="177" t="str">
        <f t="shared" ref="N4:N42" si="5">IF($K4&lt;=$D$42,IF($K4&gt;0,"YES","" )," ")</f>
        <v/>
      </c>
      <c r="O4" s="255" t="str">
        <f t="shared" ref="O4:O10" si="6">IF(K4&gt;0,RANK(K4,$K$3:$K$10,1),"No Runner")</f>
        <v>No Runner</v>
      </c>
      <c r="P4" s="61" t="str">
        <f>IF(K4&gt;0,IF(Q4="no","No",RANK(Q4,$Q$3:$Q$34,1)+COUNTIF($Q$3:Q4,Q4)-1),"No Runner")</f>
        <v>No Runner</v>
      </c>
      <c r="Q4" s="61" t="str">
        <f t="shared" ref="Q4:Q34" si="7">IF(K4&gt;0,IF(O4=1,K4,IF(S4&lt;9-COUNTIF($O$3:$O$34,1),K4,"no")),"No Runner")</f>
        <v>No Runner</v>
      </c>
      <c r="R4" s="61" t="str">
        <f t="shared" ref="R4:R34" si="8">IF(K4&gt;0,IF(O4=1,"First",K4),"No Runner")</f>
        <v>No Runner</v>
      </c>
      <c r="S4" s="61" t="str">
        <f t="shared" si="2"/>
        <v/>
      </c>
      <c r="T4" s="374"/>
      <c r="U4" s="393" t="s">
        <v>20</v>
      </c>
      <c r="V4" s="394"/>
      <c r="W4" s="394"/>
      <c r="X4" s="395"/>
      <c r="Y4" s="364"/>
      <c r="Z4" s="291">
        <v>610</v>
      </c>
      <c r="AA4" s="292" t="s">
        <v>79</v>
      </c>
      <c r="AB4" s="293" t="s">
        <v>80</v>
      </c>
    </row>
    <row r="5" spans="1:28" ht="9.9499999999999993" customHeight="1" x14ac:dyDescent="0.25">
      <c r="A5" s="364"/>
      <c r="B5" s="365"/>
      <c r="C5" s="368"/>
      <c r="D5" s="369"/>
      <c r="E5" s="387"/>
      <c r="F5" s="388"/>
      <c r="G5" s="389"/>
      <c r="H5" s="13" t="str">
        <f t="shared" si="0"/>
        <v/>
      </c>
      <c r="I5" s="13" t="str">
        <f t="shared" si="1"/>
        <v/>
      </c>
      <c r="J5" s="284"/>
      <c r="K5" s="285"/>
      <c r="L5" s="175" t="str">
        <f t="shared" si="3"/>
        <v/>
      </c>
      <c r="M5" s="176" t="str">
        <f t="shared" si="4"/>
        <v/>
      </c>
      <c r="N5" s="177" t="str">
        <f t="shared" si="5"/>
        <v/>
      </c>
      <c r="O5" s="255" t="str">
        <f t="shared" si="6"/>
        <v>No Runner</v>
      </c>
      <c r="P5" s="61" t="str">
        <f>IF(K5&gt;0,IF(Q5="no","No",RANK(Q5,$Q$3:$Q$34,1)+COUNTIF($Q$3:Q5,Q5)-1),"No Runner")</f>
        <v>No Runner</v>
      </c>
      <c r="Q5" s="61" t="str">
        <f t="shared" si="7"/>
        <v>No Runner</v>
      </c>
      <c r="R5" s="61" t="str">
        <f t="shared" si="8"/>
        <v>No Runner</v>
      </c>
      <c r="S5" s="61" t="str">
        <f t="shared" si="2"/>
        <v/>
      </c>
      <c r="T5" s="374"/>
      <c r="U5" s="396"/>
      <c r="V5" s="397"/>
      <c r="W5" s="397"/>
      <c r="X5" s="398"/>
      <c r="Y5" s="364"/>
      <c r="Z5" s="291">
        <v>684</v>
      </c>
      <c r="AA5" s="292" t="s">
        <v>81</v>
      </c>
      <c r="AB5" s="293" t="s">
        <v>82</v>
      </c>
    </row>
    <row r="6" spans="1:28" ht="9.9499999999999993" customHeight="1" x14ac:dyDescent="0.25">
      <c r="A6" s="364"/>
      <c r="B6" s="365"/>
      <c r="C6" s="368"/>
      <c r="D6" s="369"/>
      <c r="E6" s="387"/>
      <c r="F6" s="388"/>
      <c r="G6" s="389"/>
      <c r="H6" s="13" t="str">
        <f t="shared" si="0"/>
        <v/>
      </c>
      <c r="I6" s="13" t="str">
        <f t="shared" si="1"/>
        <v/>
      </c>
      <c r="J6" s="284"/>
      <c r="K6" s="285"/>
      <c r="L6" s="175" t="str">
        <f t="shared" si="3"/>
        <v/>
      </c>
      <c r="M6" s="176" t="str">
        <f t="shared" si="4"/>
        <v/>
      </c>
      <c r="N6" s="177" t="str">
        <f t="shared" si="5"/>
        <v/>
      </c>
      <c r="O6" s="255" t="str">
        <f t="shared" si="6"/>
        <v>No Runner</v>
      </c>
      <c r="P6" s="61" t="str">
        <f>IF(K6&gt;0,IF(Q6="no","No",RANK(Q6,$Q$3:$Q$34,1)+COUNTIF($Q$3:Q6,Q6)-1),"No Runner")</f>
        <v>No Runner</v>
      </c>
      <c r="Q6" s="61" t="str">
        <f t="shared" si="7"/>
        <v>No Runner</v>
      </c>
      <c r="R6" s="61" t="str">
        <f t="shared" si="8"/>
        <v>No Runner</v>
      </c>
      <c r="S6" s="61" t="str">
        <f t="shared" si="2"/>
        <v/>
      </c>
      <c r="T6" s="374"/>
      <c r="U6" s="399"/>
      <c r="V6" s="400"/>
      <c r="W6" s="400"/>
      <c r="X6" s="401"/>
      <c r="Y6" s="364"/>
      <c r="Z6" s="291">
        <v>324</v>
      </c>
      <c r="AA6" s="292" t="s">
        <v>83</v>
      </c>
      <c r="AB6" s="293" t="s">
        <v>84</v>
      </c>
    </row>
    <row r="7" spans="1:28" ht="9.9499999999999993" customHeight="1" x14ac:dyDescent="0.25">
      <c r="A7" s="364"/>
      <c r="B7" s="365"/>
      <c r="C7" s="368"/>
      <c r="D7" s="369"/>
      <c r="E7" s="387"/>
      <c r="F7" s="388"/>
      <c r="G7" s="389"/>
      <c r="H7" s="13" t="str">
        <f t="shared" si="0"/>
        <v/>
      </c>
      <c r="I7" s="13" t="str">
        <f t="shared" si="1"/>
        <v/>
      </c>
      <c r="J7" s="284"/>
      <c r="K7" s="285"/>
      <c r="L7" s="175" t="str">
        <f t="shared" si="3"/>
        <v/>
      </c>
      <c r="M7" s="176" t="str">
        <f t="shared" si="4"/>
        <v/>
      </c>
      <c r="N7" s="177" t="str">
        <f t="shared" si="5"/>
        <v/>
      </c>
      <c r="O7" s="255" t="str">
        <f t="shared" si="6"/>
        <v>No Runner</v>
      </c>
      <c r="P7" s="61" t="str">
        <f>IF(K7&gt;0,IF(Q7="no","No",RANK(Q7,$Q$3:$Q$34,1)+COUNTIF($Q$3:Q7,Q7)-1),"No Runner")</f>
        <v>No Runner</v>
      </c>
      <c r="Q7" s="61" t="str">
        <f t="shared" si="7"/>
        <v>No Runner</v>
      </c>
      <c r="R7" s="61" t="str">
        <f t="shared" si="8"/>
        <v>No Runner</v>
      </c>
      <c r="S7" s="61" t="str">
        <f t="shared" si="2"/>
        <v/>
      </c>
      <c r="T7" s="374"/>
      <c r="U7" s="402" t="s">
        <v>51</v>
      </c>
      <c r="V7" s="403"/>
      <c r="W7" s="403"/>
      <c r="X7" s="404"/>
      <c r="Y7" s="364"/>
      <c r="Z7" s="291">
        <v>463</v>
      </c>
      <c r="AA7" s="292" t="s">
        <v>115</v>
      </c>
      <c r="AB7" s="293" t="s">
        <v>75</v>
      </c>
    </row>
    <row r="8" spans="1:28" ht="9.9499999999999993" customHeight="1" x14ac:dyDescent="0.25">
      <c r="A8" s="364"/>
      <c r="B8" s="365"/>
      <c r="C8" s="368"/>
      <c r="D8" s="369"/>
      <c r="E8" s="387"/>
      <c r="F8" s="388"/>
      <c r="G8" s="389"/>
      <c r="H8" s="13" t="str">
        <f t="shared" si="0"/>
        <v/>
      </c>
      <c r="I8" s="13" t="str">
        <f t="shared" si="1"/>
        <v/>
      </c>
      <c r="J8" s="284"/>
      <c r="K8" s="285"/>
      <c r="L8" s="175" t="str">
        <f t="shared" si="3"/>
        <v/>
      </c>
      <c r="M8" s="176" t="str">
        <f t="shared" si="4"/>
        <v/>
      </c>
      <c r="N8" s="177" t="str">
        <f t="shared" si="5"/>
        <v/>
      </c>
      <c r="O8" s="255" t="str">
        <f t="shared" si="6"/>
        <v>No Runner</v>
      </c>
      <c r="P8" s="61" t="str">
        <f>IF(K8&gt;0,IF(Q8="no","No",RANK(Q8,$Q$3:$Q$34,1)+COUNTIF($Q$3:Q8,Q8)-1),"No Runner")</f>
        <v>No Runner</v>
      </c>
      <c r="Q8" s="61" t="str">
        <f t="shared" si="7"/>
        <v>No Runner</v>
      </c>
      <c r="R8" s="61" t="str">
        <f t="shared" si="8"/>
        <v>No Runner</v>
      </c>
      <c r="S8" s="61" t="str">
        <f t="shared" si="2"/>
        <v/>
      </c>
      <c r="T8" s="374"/>
      <c r="U8" s="396"/>
      <c r="V8" s="397"/>
      <c r="W8" s="397"/>
      <c r="X8" s="398"/>
      <c r="Y8" s="364"/>
      <c r="Z8" s="341">
        <v>179</v>
      </c>
      <c r="AA8" s="341" t="s">
        <v>88</v>
      </c>
      <c r="AB8" s="341" t="s">
        <v>89</v>
      </c>
    </row>
    <row r="9" spans="1:28" ht="9.9499999999999993" customHeight="1" x14ac:dyDescent="0.25">
      <c r="A9" s="364"/>
      <c r="B9" s="365"/>
      <c r="C9" s="368"/>
      <c r="D9" s="369"/>
      <c r="E9" s="387"/>
      <c r="F9" s="388"/>
      <c r="G9" s="389"/>
      <c r="H9" s="12" t="str">
        <f t="shared" si="0"/>
        <v/>
      </c>
      <c r="I9" s="12" t="str">
        <f t="shared" si="1"/>
        <v/>
      </c>
      <c r="J9" s="284"/>
      <c r="K9" s="285"/>
      <c r="L9" s="175" t="str">
        <f t="shared" si="3"/>
        <v/>
      </c>
      <c r="M9" s="176" t="str">
        <f t="shared" si="4"/>
        <v/>
      </c>
      <c r="N9" s="177" t="str">
        <f t="shared" si="5"/>
        <v/>
      </c>
      <c r="O9" s="255" t="str">
        <f t="shared" si="6"/>
        <v>No Runner</v>
      </c>
      <c r="P9" s="61" t="str">
        <f>IF(K9&gt;0,IF(Q9="no","No",RANK(Q9,$Q$3:$Q$34,1)+COUNTIF($Q$3:Q9,Q9)-1),"No Runner")</f>
        <v>No Runner</v>
      </c>
      <c r="Q9" s="61" t="str">
        <f t="shared" si="7"/>
        <v>No Runner</v>
      </c>
      <c r="R9" s="61" t="str">
        <f t="shared" si="8"/>
        <v>No Runner</v>
      </c>
      <c r="S9" s="61" t="str">
        <f t="shared" si="2"/>
        <v/>
      </c>
      <c r="T9" s="374"/>
      <c r="U9" s="399"/>
      <c r="V9" s="400"/>
      <c r="W9" s="400"/>
      <c r="X9" s="401"/>
      <c r="Y9" s="364"/>
      <c r="Z9" s="291"/>
      <c r="AA9" s="292"/>
      <c r="AB9" s="293"/>
    </row>
    <row r="10" spans="1:28" ht="9.9499999999999993" customHeight="1" thickBot="1" x14ac:dyDescent="0.3">
      <c r="A10" s="364"/>
      <c r="B10" s="365"/>
      <c r="C10" s="368"/>
      <c r="D10" s="369"/>
      <c r="E10" s="390"/>
      <c r="F10" s="391"/>
      <c r="G10" s="392"/>
      <c r="H10" s="18" t="str">
        <f t="shared" si="0"/>
        <v/>
      </c>
      <c r="I10" s="18" t="str">
        <f t="shared" si="1"/>
        <v/>
      </c>
      <c r="J10" s="309"/>
      <c r="K10" s="289"/>
      <c r="L10" s="178" t="str">
        <f t="shared" si="3"/>
        <v/>
      </c>
      <c r="M10" s="179" t="str">
        <f t="shared" si="4"/>
        <v/>
      </c>
      <c r="N10" s="180" t="str">
        <f t="shared" si="5"/>
        <v/>
      </c>
      <c r="O10" s="256" t="str">
        <f t="shared" si="6"/>
        <v>No Runner</v>
      </c>
      <c r="P10" s="66" t="str">
        <f>IF(K10&gt;0,IF(Q10="no","No",RANK(Q10,$Q$3:$Q$34,1)+COUNTIF($Q$3:Q10,Q10)-1),"No Runner")</f>
        <v>No Runner</v>
      </c>
      <c r="Q10" s="66" t="str">
        <f t="shared" si="7"/>
        <v>No Runner</v>
      </c>
      <c r="R10" s="66" t="str">
        <f t="shared" si="8"/>
        <v>No Runner</v>
      </c>
      <c r="S10" s="66" t="str">
        <f t="shared" si="2"/>
        <v/>
      </c>
      <c r="T10" s="374"/>
      <c r="U10" s="402" t="s">
        <v>50</v>
      </c>
      <c r="V10" s="403"/>
      <c r="W10" s="403"/>
      <c r="X10" s="404"/>
      <c r="Y10" s="364"/>
      <c r="Z10" s="291"/>
      <c r="AA10" s="292"/>
      <c r="AB10" s="293"/>
    </row>
    <row r="11" spans="1:28" ht="9.9499999999999993" customHeight="1" x14ac:dyDescent="0.25">
      <c r="A11" s="364"/>
      <c r="B11" s="365"/>
      <c r="C11" s="368"/>
      <c r="D11" s="369"/>
      <c r="E11" s="384" t="s">
        <v>4</v>
      </c>
      <c r="F11" s="385"/>
      <c r="G11" s="386"/>
      <c r="H11" s="16" t="str">
        <f t="shared" si="0"/>
        <v/>
      </c>
      <c r="I11" s="16" t="str">
        <f t="shared" si="1"/>
        <v/>
      </c>
      <c r="J11" s="310"/>
      <c r="K11" s="283"/>
      <c r="L11" s="172" t="str">
        <f t="shared" si="3"/>
        <v/>
      </c>
      <c r="M11" s="173" t="str">
        <f t="shared" si="4"/>
        <v/>
      </c>
      <c r="N11" s="174" t="str">
        <f t="shared" si="5"/>
        <v/>
      </c>
      <c r="O11" s="55" t="str">
        <f>IF(K11&gt;0,RANK(K11,$K$11:$K$18,1),"No Runner")</f>
        <v>No Runner</v>
      </c>
      <c r="P11" s="56" t="str">
        <f>IF(K11&gt;0,IF(Q11="no","No",RANK(Q11,$Q$3:$Q$34,1)+COUNTIF($Q$3:Q11,Q11)-1),"No Runner")</f>
        <v>No Runner</v>
      </c>
      <c r="Q11" s="56" t="str">
        <f t="shared" si="7"/>
        <v>No Runner</v>
      </c>
      <c r="R11" s="56" t="str">
        <f t="shared" si="8"/>
        <v>No Runner</v>
      </c>
      <c r="S11" s="56" t="str">
        <f t="shared" si="2"/>
        <v/>
      </c>
      <c r="T11" s="374"/>
      <c r="U11" s="396"/>
      <c r="V11" s="397"/>
      <c r="W11" s="397"/>
      <c r="X11" s="398"/>
      <c r="Y11" s="364"/>
      <c r="Z11" s="291"/>
      <c r="AA11" s="292"/>
      <c r="AB11" s="293"/>
    </row>
    <row r="12" spans="1:28" ht="9.9499999999999993" customHeight="1" x14ac:dyDescent="0.25">
      <c r="A12" s="364"/>
      <c r="B12" s="365"/>
      <c r="C12" s="368"/>
      <c r="D12" s="369"/>
      <c r="E12" s="387"/>
      <c r="F12" s="388"/>
      <c r="G12" s="389"/>
      <c r="H12" s="13" t="str">
        <f t="shared" si="0"/>
        <v/>
      </c>
      <c r="I12" s="13" t="str">
        <f t="shared" si="1"/>
        <v/>
      </c>
      <c r="J12" s="284"/>
      <c r="K12" s="285"/>
      <c r="L12" s="175" t="str">
        <f t="shared" si="3"/>
        <v/>
      </c>
      <c r="M12" s="176" t="str">
        <f t="shared" si="4"/>
        <v/>
      </c>
      <c r="N12" s="177" t="str">
        <f t="shared" si="5"/>
        <v/>
      </c>
      <c r="O12" s="255" t="str">
        <f t="shared" ref="O12:O18" si="9">IF(K12&gt;0,RANK(K12,$K$11:$K$18,1),"No Runner")</f>
        <v>No Runner</v>
      </c>
      <c r="P12" s="61" t="str">
        <f>IF(K12&gt;0,IF(Q12="no","No",RANK(Q12,$Q$3:$Q$34,1)+COUNTIF($Q$3:Q12,Q12)-1),"No Runner")</f>
        <v>No Runner</v>
      </c>
      <c r="Q12" s="61" t="str">
        <f t="shared" si="7"/>
        <v>No Runner</v>
      </c>
      <c r="R12" s="61" t="str">
        <f t="shared" si="8"/>
        <v>No Runner</v>
      </c>
      <c r="S12" s="61" t="str">
        <f t="shared" si="2"/>
        <v/>
      </c>
      <c r="T12" s="374"/>
      <c r="U12" s="399"/>
      <c r="V12" s="400"/>
      <c r="W12" s="400"/>
      <c r="X12" s="401"/>
      <c r="Y12" s="364"/>
      <c r="Z12" s="291"/>
      <c r="AA12" s="292"/>
      <c r="AB12" s="293"/>
    </row>
    <row r="13" spans="1:28" ht="9.9499999999999993" customHeight="1" x14ac:dyDescent="0.25">
      <c r="A13" s="364"/>
      <c r="B13" s="365"/>
      <c r="C13" s="368"/>
      <c r="D13" s="369"/>
      <c r="E13" s="387"/>
      <c r="F13" s="388"/>
      <c r="G13" s="389"/>
      <c r="H13" s="13" t="str">
        <f t="shared" si="0"/>
        <v/>
      </c>
      <c r="I13" s="13" t="str">
        <f t="shared" si="1"/>
        <v/>
      </c>
      <c r="J13" s="284"/>
      <c r="K13" s="285"/>
      <c r="L13" s="175" t="str">
        <f t="shared" si="3"/>
        <v/>
      </c>
      <c r="M13" s="176" t="str">
        <f t="shared" si="4"/>
        <v/>
      </c>
      <c r="N13" s="177" t="str">
        <f t="shared" si="5"/>
        <v/>
      </c>
      <c r="O13" s="255" t="str">
        <f t="shared" si="9"/>
        <v>No Runner</v>
      </c>
      <c r="P13" s="61" t="str">
        <f>IF(K13&gt;0,IF(Q13="no","No",RANK(Q13,$Q$3:$Q$34,1)+COUNTIF($Q$3:Q13,Q13)-1),"No Runner")</f>
        <v>No Runner</v>
      </c>
      <c r="Q13" s="61" t="str">
        <f t="shared" si="7"/>
        <v>No Runner</v>
      </c>
      <c r="R13" s="61" t="str">
        <f t="shared" si="8"/>
        <v>No Runner</v>
      </c>
      <c r="S13" s="61" t="str">
        <f t="shared" si="2"/>
        <v/>
      </c>
      <c r="T13" s="374"/>
      <c r="U13" s="402" t="s">
        <v>52</v>
      </c>
      <c r="V13" s="403"/>
      <c r="W13" s="403"/>
      <c r="X13" s="404"/>
      <c r="Y13" s="364"/>
      <c r="Z13" s="291"/>
      <c r="AA13" s="292"/>
      <c r="AB13" s="293"/>
    </row>
    <row r="14" spans="1:28" ht="9.9499999999999993" customHeight="1" x14ac:dyDescent="0.25">
      <c r="A14" s="364"/>
      <c r="B14" s="365"/>
      <c r="C14" s="368"/>
      <c r="D14" s="369"/>
      <c r="E14" s="387"/>
      <c r="F14" s="388"/>
      <c r="G14" s="389"/>
      <c r="H14" s="13" t="str">
        <f t="shared" si="0"/>
        <v/>
      </c>
      <c r="I14" s="13" t="str">
        <f t="shared" si="1"/>
        <v/>
      </c>
      <c r="J14" s="284"/>
      <c r="K14" s="285"/>
      <c r="L14" s="175" t="str">
        <f t="shared" si="3"/>
        <v/>
      </c>
      <c r="M14" s="176" t="str">
        <f t="shared" si="4"/>
        <v/>
      </c>
      <c r="N14" s="177" t="str">
        <f t="shared" si="5"/>
        <v/>
      </c>
      <c r="O14" s="255" t="str">
        <f t="shared" si="9"/>
        <v>No Runner</v>
      </c>
      <c r="P14" s="61" t="str">
        <f>IF(K14&gt;0,IF(Q14="no","No",RANK(Q14,$Q$3:$Q$34,1)+COUNTIF($Q$3:Q14,Q14)-1),"No Runner")</f>
        <v>No Runner</v>
      </c>
      <c r="Q14" s="61" t="str">
        <f t="shared" si="7"/>
        <v>No Runner</v>
      </c>
      <c r="R14" s="61" t="str">
        <f t="shared" si="8"/>
        <v>No Runner</v>
      </c>
      <c r="S14" s="61" t="str">
        <f t="shared" si="2"/>
        <v/>
      </c>
      <c r="T14" s="374"/>
      <c r="U14" s="396"/>
      <c r="V14" s="397"/>
      <c r="W14" s="397"/>
      <c r="X14" s="398"/>
      <c r="Y14" s="364"/>
      <c r="Z14" s="291"/>
      <c r="AA14" s="292"/>
      <c r="AB14" s="293"/>
    </row>
    <row r="15" spans="1:28" ht="9.9499999999999993" customHeight="1" x14ac:dyDescent="0.25">
      <c r="A15" s="364"/>
      <c r="B15" s="365"/>
      <c r="C15" s="368"/>
      <c r="D15" s="369"/>
      <c r="E15" s="387"/>
      <c r="F15" s="388"/>
      <c r="G15" s="389"/>
      <c r="H15" s="13" t="str">
        <f t="shared" si="0"/>
        <v/>
      </c>
      <c r="I15" s="13" t="str">
        <f t="shared" si="1"/>
        <v/>
      </c>
      <c r="J15" s="284"/>
      <c r="K15" s="285"/>
      <c r="L15" s="175" t="str">
        <f t="shared" si="3"/>
        <v/>
      </c>
      <c r="M15" s="176" t="str">
        <f t="shared" si="4"/>
        <v/>
      </c>
      <c r="N15" s="177" t="str">
        <f t="shared" si="5"/>
        <v/>
      </c>
      <c r="O15" s="255" t="str">
        <f t="shared" si="9"/>
        <v>No Runner</v>
      </c>
      <c r="P15" s="61" t="str">
        <f>IF(K15&gt;0,IF(Q15="no","No",RANK(Q15,$Q$3:$Q$34,1)+COUNTIF($Q$3:Q15,Q15)-1),"No Runner")</f>
        <v>No Runner</v>
      </c>
      <c r="Q15" s="61" t="str">
        <f t="shared" si="7"/>
        <v>No Runner</v>
      </c>
      <c r="R15" s="61" t="str">
        <f t="shared" si="8"/>
        <v>No Runner</v>
      </c>
      <c r="S15" s="61" t="str">
        <f t="shared" si="2"/>
        <v/>
      </c>
      <c r="T15" s="374"/>
      <c r="U15" s="399"/>
      <c r="V15" s="400"/>
      <c r="W15" s="400"/>
      <c r="X15" s="401"/>
      <c r="Y15" s="364"/>
      <c r="Z15" s="291"/>
      <c r="AA15" s="292"/>
      <c r="AB15" s="293"/>
    </row>
    <row r="16" spans="1:28" ht="9.9499999999999993" customHeight="1" x14ac:dyDescent="0.25">
      <c r="A16" s="364"/>
      <c r="B16" s="365"/>
      <c r="C16" s="368"/>
      <c r="D16" s="369"/>
      <c r="E16" s="387"/>
      <c r="F16" s="388"/>
      <c r="G16" s="389"/>
      <c r="H16" s="15" t="str">
        <f t="shared" si="0"/>
        <v/>
      </c>
      <c r="I16" s="15" t="str">
        <f t="shared" si="1"/>
        <v/>
      </c>
      <c r="J16" s="284"/>
      <c r="K16" s="285"/>
      <c r="L16" s="175" t="str">
        <f t="shared" si="3"/>
        <v/>
      </c>
      <c r="M16" s="176" t="str">
        <f t="shared" si="4"/>
        <v/>
      </c>
      <c r="N16" s="177" t="str">
        <f t="shared" si="5"/>
        <v/>
      </c>
      <c r="O16" s="255" t="str">
        <f t="shared" si="9"/>
        <v>No Runner</v>
      </c>
      <c r="P16" s="61" t="str">
        <f>IF(K16&gt;0,IF(Q16="no","No",RANK(Q16,$Q$3:$Q$34,1)+COUNTIF($Q$3:Q16,Q16)-1),"No Runner")</f>
        <v>No Runner</v>
      </c>
      <c r="Q16" s="61" t="str">
        <f t="shared" si="7"/>
        <v>No Runner</v>
      </c>
      <c r="R16" s="61" t="str">
        <f t="shared" si="8"/>
        <v>No Runner</v>
      </c>
      <c r="S16" s="61" t="str">
        <f t="shared" si="2"/>
        <v/>
      </c>
      <c r="T16" s="374"/>
      <c r="U16" s="402" t="s">
        <v>53</v>
      </c>
      <c r="V16" s="403"/>
      <c r="W16" s="403"/>
      <c r="X16" s="404"/>
      <c r="Y16" s="364"/>
      <c r="Z16" s="291"/>
      <c r="AA16" s="292"/>
      <c r="AB16" s="293"/>
    </row>
    <row r="17" spans="1:28" ht="9.9499999999999993" customHeight="1" x14ac:dyDescent="0.25">
      <c r="A17" s="364"/>
      <c r="B17" s="365"/>
      <c r="C17" s="368"/>
      <c r="D17" s="369"/>
      <c r="E17" s="387"/>
      <c r="F17" s="388"/>
      <c r="G17" s="389"/>
      <c r="H17" s="7" t="str">
        <f t="shared" si="0"/>
        <v/>
      </c>
      <c r="I17" s="10" t="str">
        <f t="shared" si="1"/>
        <v/>
      </c>
      <c r="J17" s="286"/>
      <c r="K17" s="285"/>
      <c r="L17" s="175" t="str">
        <f t="shared" si="3"/>
        <v/>
      </c>
      <c r="M17" s="176" t="str">
        <f t="shared" si="4"/>
        <v/>
      </c>
      <c r="N17" s="177" t="str">
        <f t="shared" si="5"/>
        <v/>
      </c>
      <c r="O17" s="255" t="str">
        <f t="shared" si="9"/>
        <v>No Runner</v>
      </c>
      <c r="P17" s="61" t="str">
        <f>IF(K17&gt;0,IF(Q17="no","No",RANK(Q17,$Q$3:$Q$34,1)+COUNTIF($Q$3:Q17,Q17)-1),"No Runner")</f>
        <v>No Runner</v>
      </c>
      <c r="Q17" s="61" t="str">
        <f t="shared" si="7"/>
        <v>No Runner</v>
      </c>
      <c r="R17" s="61" t="str">
        <f t="shared" si="8"/>
        <v>No Runner</v>
      </c>
      <c r="S17" s="61" t="str">
        <f>IF(K17&gt;0,IF(O17=1,"",COUNT($R$3:$R$34)+1-RANK(R17,$R$3:$R$34,0)),"")</f>
        <v/>
      </c>
      <c r="T17" s="374"/>
      <c r="U17" s="396"/>
      <c r="V17" s="397"/>
      <c r="W17" s="397"/>
      <c r="X17" s="398"/>
      <c r="Y17" s="364"/>
      <c r="Z17" s="291"/>
      <c r="AA17" s="292"/>
      <c r="AB17" s="293"/>
    </row>
    <row r="18" spans="1:28" ht="9.9499999999999993" customHeight="1" thickBot="1" x14ac:dyDescent="0.3">
      <c r="A18" s="364"/>
      <c r="B18" s="365"/>
      <c r="C18" s="368"/>
      <c r="D18" s="369"/>
      <c r="E18" s="390"/>
      <c r="F18" s="391"/>
      <c r="G18" s="392"/>
      <c r="H18" s="9" t="str">
        <f t="shared" si="0"/>
        <v/>
      </c>
      <c r="I18" s="11" t="str">
        <f t="shared" si="1"/>
        <v/>
      </c>
      <c r="J18" s="300"/>
      <c r="K18" s="289"/>
      <c r="L18" s="178" t="str">
        <f t="shared" si="3"/>
        <v/>
      </c>
      <c r="M18" s="179" t="str">
        <f t="shared" si="4"/>
        <v/>
      </c>
      <c r="N18" s="180" t="str">
        <f t="shared" si="5"/>
        <v/>
      </c>
      <c r="O18" s="256" t="str">
        <f t="shared" si="9"/>
        <v>No Runner</v>
      </c>
      <c r="P18" s="66" t="str">
        <f>IF(K18&gt;0,IF(Q18="no","No",RANK(Q18,$Q$3:$Q$34,1)+COUNTIF($Q$3:Q18,Q18)-1),"No Runner")</f>
        <v>No Runner</v>
      </c>
      <c r="Q18" s="66" t="str">
        <f t="shared" si="7"/>
        <v>No Runner</v>
      </c>
      <c r="R18" s="66" t="str">
        <f t="shared" si="8"/>
        <v>No Runner</v>
      </c>
      <c r="S18" s="66" t="str">
        <f t="shared" ref="S18:S34" si="10">IF(K18&gt;0,IF(O18=1,"",COUNT($R$3:$R$34)+1-RANK(R18,$R$3:$R$34,0)),"")</f>
        <v/>
      </c>
      <c r="T18" s="374"/>
      <c r="U18" s="399"/>
      <c r="V18" s="400"/>
      <c r="W18" s="400"/>
      <c r="X18" s="401"/>
      <c r="Y18" s="364"/>
      <c r="Z18" s="291"/>
      <c r="AA18" s="292"/>
      <c r="AB18" s="293"/>
    </row>
    <row r="19" spans="1:28" ht="9.9499999999999993" customHeight="1" x14ac:dyDescent="0.25">
      <c r="A19" s="364"/>
      <c r="B19" s="365"/>
      <c r="C19" s="368"/>
      <c r="D19" s="369"/>
      <c r="E19" s="384" t="s">
        <v>6</v>
      </c>
      <c r="F19" s="385"/>
      <c r="G19" s="386"/>
      <c r="H19" s="17" t="str">
        <f t="shared" si="0"/>
        <v/>
      </c>
      <c r="I19" s="17" t="str">
        <f t="shared" si="1"/>
        <v/>
      </c>
      <c r="J19" s="310"/>
      <c r="K19" s="283"/>
      <c r="L19" s="172" t="str">
        <f t="shared" si="3"/>
        <v/>
      </c>
      <c r="M19" s="173" t="str">
        <f t="shared" si="4"/>
        <v/>
      </c>
      <c r="N19" s="174" t="str">
        <f t="shared" si="5"/>
        <v/>
      </c>
      <c r="O19" s="55" t="str">
        <f>IF(K19&gt;0,RANK(K19,$K$19:$K$26,1),"No Runner")</f>
        <v>No Runner</v>
      </c>
      <c r="P19" s="56" t="str">
        <f>IF(K19&gt;0,IF(Q19="no","No",RANK(Q19,$Q$3:$Q$34,1)+COUNTIF($Q$3:Q19,Q19)-1),"No Runner")</f>
        <v>No Runner</v>
      </c>
      <c r="Q19" s="56" t="str">
        <f t="shared" si="7"/>
        <v>No Runner</v>
      </c>
      <c r="R19" s="56" t="str">
        <f t="shared" si="8"/>
        <v>No Runner</v>
      </c>
      <c r="S19" s="56" t="str">
        <f t="shared" si="10"/>
        <v/>
      </c>
      <c r="T19" s="374"/>
      <c r="U19" s="402" t="s">
        <v>54</v>
      </c>
      <c r="V19" s="403"/>
      <c r="W19" s="403"/>
      <c r="X19" s="404"/>
      <c r="Y19" s="364"/>
      <c r="Z19" s="291"/>
      <c r="AA19" s="292"/>
      <c r="AB19" s="293"/>
    </row>
    <row r="20" spans="1:28" ht="9.9499999999999993" customHeight="1" x14ac:dyDescent="0.25">
      <c r="A20" s="364"/>
      <c r="B20" s="365"/>
      <c r="C20" s="368"/>
      <c r="D20" s="369"/>
      <c r="E20" s="387"/>
      <c r="F20" s="388"/>
      <c r="G20" s="389"/>
      <c r="H20" s="13" t="str">
        <f t="shared" si="0"/>
        <v/>
      </c>
      <c r="I20" s="13" t="str">
        <f t="shared" si="1"/>
        <v/>
      </c>
      <c r="J20" s="284"/>
      <c r="K20" s="285"/>
      <c r="L20" s="175" t="str">
        <f t="shared" si="3"/>
        <v/>
      </c>
      <c r="M20" s="176" t="str">
        <f t="shared" si="4"/>
        <v/>
      </c>
      <c r="N20" s="177" t="str">
        <f t="shared" si="5"/>
        <v/>
      </c>
      <c r="O20" s="255" t="str">
        <f t="shared" ref="O20:O26" si="11">IF(K20&gt;0,RANK(K20,$K$19:$K$26,1),"No Runner")</f>
        <v>No Runner</v>
      </c>
      <c r="P20" s="61" t="str">
        <f>IF(K20&gt;0,IF(Q20="no","No",RANK(Q20,$Q$3:$Q$34,1)+COUNTIF($Q$3:Q20,Q20)-1),"No Runner")</f>
        <v>No Runner</v>
      </c>
      <c r="Q20" s="61" t="str">
        <f t="shared" si="7"/>
        <v>No Runner</v>
      </c>
      <c r="R20" s="61" t="str">
        <f t="shared" si="8"/>
        <v>No Runner</v>
      </c>
      <c r="S20" s="61" t="str">
        <f t="shared" si="10"/>
        <v/>
      </c>
      <c r="T20" s="374"/>
      <c r="U20" s="396"/>
      <c r="V20" s="397"/>
      <c r="W20" s="397"/>
      <c r="X20" s="398"/>
      <c r="Y20" s="364"/>
      <c r="Z20" s="291"/>
      <c r="AA20" s="292"/>
      <c r="AB20" s="293"/>
    </row>
    <row r="21" spans="1:28" ht="9.9499999999999993" customHeight="1" x14ac:dyDescent="0.25">
      <c r="A21" s="364"/>
      <c r="B21" s="365"/>
      <c r="C21" s="368"/>
      <c r="D21" s="369"/>
      <c r="E21" s="387"/>
      <c r="F21" s="388"/>
      <c r="G21" s="389"/>
      <c r="H21" s="12" t="str">
        <f t="shared" si="0"/>
        <v/>
      </c>
      <c r="I21" s="12" t="str">
        <f t="shared" si="1"/>
        <v/>
      </c>
      <c r="J21" s="284"/>
      <c r="K21" s="285"/>
      <c r="L21" s="175" t="str">
        <f t="shared" si="3"/>
        <v/>
      </c>
      <c r="M21" s="176" t="str">
        <f t="shared" si="4"/>
        <v/>
      </c>
      <c r="N21" s="177" t="str">
        <f t="shared" si="5"/>
        <v/>
      </c>
      <c r="O21" s="255" t="str">
        <f t="shared" si="11"/>
        <v>No Runner</v>
      </c>
      <c r="P21" s="61" t="str">
        <f>IF(K21&gt;0,IF(Q21="no","No",RANK(Q21,$Q$3:$Q$34,1)+COUNTIF($Q$3:Q21,Q21)-1),"No Runner")</f>
        <v>No Runner</v>
      </c>
      <c r="Q21" s="61" t="str">
        <f t="shared" si="7"/>
        <v>No Runner</v>
      </c>
      <c r="R21" s="61" t="str">
        <f t="shared" si="8"/>
        <v>No Runner</v>
      </c>
      <c r="S21" s="61" t="str">
        <f t="shared" si="10"/>
        <v/>
      </c>
      <c r="T21" s="374"/>
      <c r="U21" s="399"/>
      <c r="V21" s="400"/>
      <c r="W21" s="400"/>
      <c r="X21" s="401"/>
      <c r="Y21" s="364"/>
      <c r="Z21" s="291"/>
      <c r="AA21" s="292"/>
      <c r="AB21" s="293"/>
    </row>
    <row r="22" spans="1:28" ht="9.9499999999999993" customHeight="1" x14ac:dyDescent="0.25">
      <c r="A22" s="364"/>
      <c r="B22" s="365"/>
      <c r="C22" s="368"/>
      <c r="D22" s="369"/>
      <c r="E22" s="387"/>
      <c r="F22" s="388"/>
      <c r="G22" s="389"/>
      <c r="H22" s="12" t="str">
        <f t="shared" si="0"/>
        <v/>
      </c>
      <c r="I22" s="12" t="str">
        <f t="shared" si="1"/>
        <v/>
      </c>
      <c r="J22" s="284"/>
      <c r="K22" s="285"/>
      <c r="L22" s="175" t="str">
        <f t="shared" si="3"/>
        <v/>
      </c>
      <c r="M22" s="176" t="str">
        <f t="shared" si="4"/>
        <v/>
      </c>
      <c r="N22" s="177" t="str">
        <f t="shared" si="5"/>
        <v/>
      </c>
      <c r="O22" s="255" t="str">
        <f t="shared" si="11"/>
        <v>No Runner</v>
      </c>
      <c r="P22" s="61" t="str">
        <f>IF(K22&gt;0,IF(Q22="no","No",RANK(Q22,$Q$3:$Q$34,1)+COUNTIF($Q$3:Q22,Q22)-1),"No Runner")</f>
        <v>No Runner</v>
      </c>
      <c r="Q22" s="61" t="str">
        <f t="shared" si="7"/>
        <v>No Runner</v>
      </c>
      <c r="R22" s="61" t="str">
        <f t="shared" si="8"/>
        <v>No Runner</v>
      </c>
      <c r="S22" s="61" t="str">
        <f t="shared" si="10"/>
        <v/>
      </c>
      <c r="T22" s="374"/>
      <c r="U22" s="405"/>
      <c r="V22" s="406"/>
      <c r="W22" s="406"/>
      <c r="X22" s="407"/>
      <c r="Y22" s="364"/>
      <c r="Z22" s="291"/>
      <c r="AA22" s="292"/>
      <c r="AB22" s="293"/>
    </row>
    <row r="23" spans="1:28" ht="9.9499999999999993" customHeight="1" x14ac:dyDescent="0.25">
      <c r="A23" s="364"/>
      <c r="B23" s="365"/>
      <c r="C23" s="368"/>
      <c r="D23" s="369"/>
      <c r="E23" s="387"/>
      <c r="F23" s="388"/>
      <c r="G23" s="389"/>
      <c r="H23" s="13" t="str">
        <f t="shared" si="0"/>
        <v/>
      </c>
      <c r="I23" s="13" t="str">
        <f t="shared" si="1"/>
        <v/>
      </c>
      <c r="J23" s="284"/>
      <c r="K23" s="285"/>
      <c r="L23" s="175" t="str">
        <f t="shared" si="3"/>
        <v/>
      </c>
      <c r="M23" s="176" t="str">
        <f t="shared" si="4"/>
        <v/>
      </c>
      <c r="N23" s="177" t="str">
        <f t="shared" si="5"/>
        <v/>
      </c>
      <c r="O23" s="255" t="str">
        <f t="shared" si="11"/>
        <v>No Runner</v>
      </c>
      <c r="P23" s="61" t="str">
        <f>IF(K23&gt;0,IF(Q23="no","No",RANK(Q23,$Q$3:$Q$34,1)+COUNTIF($Q$3:Q23,Q23)-1),"No Runner")</f>
        <v>No Runner</v>
      </c>
      <c r="Q23" s="61" t="str">
        <f t="shared" si="7"/>
        <v>No Runner</v>
      </c>
      <c r="R23" s="61" t="str">
        <f t="shared" si="8"/>
        <v>No Runner</v>
      </c>
      <c r="S23" s="61" t="str">
        <f t="shared" si="10"/>
        <v/>
      </c>
      <c r="T23" s="374"/>
      <c r="U23" s="408"/>
      <c r="V23" s="409"/>
      <c r="W23" s="409"/>
      <c r="X23" s="410"/>
      <c r="Y23" s="364"/>
      <c r="Z23" s="291"/>
      <c r="AA23" s="292"/>
      <c r="AB23" s="293"/>
    </row>
    <row r="24" spans="1:28" ht="9.9499999999999993" customHeight="1" x14ac:dyDescent="0.25">
      <c r="A24" s="364"/>
      <c r="B24" s="365"/>
      <c r="C24" s="368"/>
      <c r="D24" s="369"/>
      <c r="E24" s="387"/>
      <c r="F24" s="388"/>
      <c r="G24" s="389"/>
      <c r="H24" s="13" t="str">
        <f t="shared" si="0"/>
        <v/>
      </c>
      <c r="I24" s="13" t="str">
        <f t="shared" si="1"/>
        <v/>
      </c>
      <c r="J24" s="284"/>
      <c r="K24" s="285"/>
      <c r="L24" s="175" t="str">
        <f t="shared" si="3"/>
        <v/>
      </c>
      <c r="M24" s="176" t="str">
        <f t="shared" si="4"/>
        <v/>
      </c>
      <c r="N24" s="177" t="str">
        <f t="shared" si="5"/>
        <v/>
      </c>
      <c r="O24" s="255" t="str">
        <f t="shared" si="11"/>
        <v>No Runner</v>
      </c>
      <c r="P24" s="61" t="str">
        <f>IF(K24&gt;0,IF(Q24="no","No",RANK(Q24,$Q$3:$Q$34,1)+COUNTIF($Q$3:Q24,Q24)-1),"No Runner")</f>
        <v>No Runner</v>
      </c>
      <c r="Q24" s="61" t="str">
        <f t="shared" si="7"/>
        <v>No Runner</v>
      </c>
      <c r="R24" s="61" t="str">
        <f t="shared" si="8"/>
        <v>No Runner</v>
      </c>
      <c r="S24" s="61" t="str">
        <f t="shared" si="10"/>
        <v/>
      </c>
      <c r="T24" s="374"/>
      <c r="U24" s="411"/>
      <c r="V24" s="412"/>
      <c r="W24" s="412"/>
      <c r="X24" s="413"/>
      <c r="Y24" s="364"/>
      <c r="Z24" s="291"/>
      <c r="AA24" s="292"/>
      <c r="AB24" s="293"/>
    </row>
    <row r="25" spans="1:28" ht="9.9499999999999993" customHeight="1" x14ac:dyDescent="0.25">
      <c r="A25" s="364"/>
      <c r="B25" s="365"/>
      <c r="C25" s="368"/>
      <c r="D25" s="369"/>
      <c r="E25" s="387"/>
      <c r="F25" s="388"/>
      <c r="G25" s="389"/>
      <c r="H25" s="7" t="str">
        <f t="shared" si="0"/>
        <v/>
      </c>
      <c r="I25" s="10" t="str">
        <f t="shared" si="1"/>
        <v/>
      </c>
      <c r="J25" s="286"/>
      <c r="K25" s="285"/>
      <c r="L25" s="175" t="str">
        <f t="shared" si="3"/>
        <v/>
      </c>
      <c r="M25" s="176" t="str">
        <f t="shared" si="4"/>
        <v/>
      </c>
      <c r="N25" s="177" t="str">
        <f t="shared" si="5"/>
        <v/>
      </c>
      <c r="O25" s="255" t="str">
        <f t="shared" si="11"/>
        <v>No Runner</v>
      </c>
      <c r="P25" s="61" t="str">
        <f>IF(K25&gt;0,IF(Q25="no","No",RANK(Q25,$Q$3:$Q$34,1)+COUNTIF($Q$3:Q25,Q25)-1),"No Runner")</f>
        <v>No Runner</v>
      </c>
      <c r="Q25" s="61" t="str">
        <f t="shared" si="7"/>
        <v>No Runner</v>
      </c>
      <c r="R25" s="61" t="str">
        <f t="shared" si="8"/>
        <v>No Runner</v>
      </c>
      <c r="S25" s="61" t="str">
        <f t="shared" si="10"/>
        <v/>
      </c>
      <c r="T25" s="374"/>
      <c r="U25" s="405"/>
      <c r="V25" s="406"/>
      <c r="W25" s="406"/>
      <c r="X25" s="407"/>
      <c r="Y25" s="364"/>
      <c r="Z25" s="291"/>
      <c r="AA25" s="292"/>
      <c r="AB25" s="293"/>
    </row>
    <row r="26" spans="1:28" ht="9.9499999999999993" customHeight="1" thickBot="1" x14ac:dyDescent="0.3">
      <c r="A26" s="364"/>
      <c r="B26" s="365"/>
      <c r="C26" s="368"/>
      <c r="D26" s="369"/>
      <c r="E26" s="390"/>
      <c r="F26" s="391"/>
      <c r="G26" s="392"/>
      <c r="H26" s="9" t="str">
        <f t="shared" si="0"/>
        <v/>
      </c>
      <c r="I26" s="11" t="str">
        <f t="shared" si="1"/>
        <v/>
      </c>
      <c r="J26" s="300"/>
      <c r="K26" s="289"/>
      <c r="L26" s="178" t="str">
        <f t="shared" si="3"/>
        <v/>
      </c>
      <c r="M26" s="179" t="str">
        <f t="shared" si="4"/>
        <v/>
      </c>
      <c r="N26" s="180" t="str">
        <f t="shared" si="5"/>
        <v/>
      </c>
      <c r="O26" s="256" t="str">
        <f t="shared" si="11"/>
        <v>No Runner</v>
      </c>
      <c r="P26" s="66" t="str">
        <f>IF(K26&gt;0,IF(Q26="no","No",RANK(Q26,$Q$3:$Q$34,1)+COUNTIF($Q$3:Q26,Q26)-1),"No Runner")</f>
        <v>No Runner</v>
      </c>
      <c r="Q26" s="66" t="str">
        <f t="shared" si="7"/>
        <v>No Runner</v>
      </c>
      <c r="R26" s="66" t="str">
        <f t="shared" si="8"/>
        <v>No Runner</v>
      </c>
      <c r="S26" s="66" t="str">
        <f t="shared" si="10"/>
        <v/>
      </c>
      <c r="T26" s="374"/>
      <c r="U26" s="408"/>
      <c r="V26" s="409"/>
      <c r="W26" s="409"/>
      <c r="X26" s="410"/>
      <c r="Y26" s="364"/>
      <c r="Z26" s="291"/>
      <c r="AA26" s="292"/>
      <c r="AB26" s="293"/>
    </row>
    <row r="27" spans="1:28" ht="9.9499999999999993" customHeight="1" x14ac:dyDescent="0.25">
      <c r="A27" s="364"/>
      <c r="B27" s="365"/>
      <c r="C27" s="368"/>
      <c r="D27" s="369"/>
      <c r="E27" s="414" t="s">
        <v>9</v>
      </c>
      <c r="F27" s="415"/>
      <c r="G27" s="416"/>
      <c r="H27" s="19" t="str">
        <f t="shared" si="0"/>
        <v/>
      </c>
      <c r="I27" s="19" t="str">
        <f t="shared" si="1"/>
        <v/>
      </c>
      <c r="J27" s="310"/>
      <c r="K27" s="283"/>
      <c r="L27" s="172" t="str">
        <f t="shared" si="3"/>
        <v/>
      </c>
      <c r="M27" s="173" t="str">
        <f t="shared" si="4"/>
        <v/>
      </c>
      <c r="N27" s="174" t="str">
        <f t="shared" si="5"/>
        <v/>
      </c>
      <c r="O27" s="69" t="str">
        <f>IF(K27&gt;0,RANK(K27,$K$27:$K$34,1),"No Runner")</f>
        <v>No Runner</v>
      </c>
      <c r="P27" s="56" t="str">
        <f>IF(K27&gt;0,IF(Q27="no","No",RANK(Q27,$Q$3:$Q$34,1)+COUNTIF($Q$3:Q27,Q27)-1),"No Runner")</f>
        <v>No Runner</v>
      </c>
      <c r="Q27" s="56" t="str">
        <f t="shared" si="7"/>
        <v>No Runner</v>
      </c>
      <c r="R27" s="56" t="str">
        <f t="shared" si="8"/>
        <v>No Runner</v>
      </c>
      <c r="S27" s="56" t="str">
        <f t="shared" si="10"/>
        <v/>
      </c>
      <c r="T27" s="374"/>
      <c r="U27" s="411"/>
      <c r="V27" s="412"/>
      <c r="W27" s="412"/>
      <c r="X27" s="413"/>
      <c r="Y27" s="364"/>
      <c r="Z27" s="291"/>
      <c r="AA27" s="292"/>
      <c r="AB27" s="293"/>
    </row>
    <row r="28" spans="1:28" ht="9.9499999999999993" customHeight="1" x14ac:dyDescent="0.25">
      <c r="A28" s="364"/>
      <c r="B28" s="365"/>
      <c r="C28" s="368"/>
      <c r="D28" s="369"/>
      <c r="E28" s="417"/>
      <c r="F28" s="418"/>
      <c r="G28" s="419"/>
      <c r="H28" s="20" t="str">
        <f t="shared" si="0"/>
        <v/>
      </c>
      <c r="I28" s="20" t="str">
        <f t="shared" si="1"/>
        <v/>
      </c>
      <c r="J28" s="284"/>
      <c r="K28" s="285"/>
      <c r="L28" s="175" t="str">
        <f t="shared" si="3"/>
        <v/>
      </c>
      <c r="M28" s="176" t="str">
        <f t="shared" si="4"/>
        <v/>
      </c>
      <c r="N28" s="177" t="str">
        <f t="shared" si="5"/>
        <v/>
      </c>
      <c r="O28" s="252" t="str">
        <f t="shared" ref="O28:O34" si="12">IF(K28&gt;0,RANK(K28,$K$27:$K$34,1),"No Runner")</f>
        <v>No Runner</v>
      </c>
      <c r="P28" s="61" t="str">
        <f>IF(K28&gt;0,IF(Q28="no","No",RANK(Q28,$Q$3:$Q$34,1)+COUNTIF($Q$3:Q28,Q28)-1),"No Runner")</f>
        <v>No Runner</v>
      </c>
      <c r="Q28" s="61" t="str">
        <f t="shared" si="7"/>
        <v>No Runner</v>
      </c>
      <c r="R28" s="61" t="str">
        <f t="shared" si="8"/>
        <v>No Runner</v>
      </c>
      <c r="S28" s="61" t="str">
        <f t="shared" si="10"/>
        <v/>
      </c>
      <c r="T28" s="374"/>
      <c r="U28" s="405"/>
      <c r="V28" s="406"/>
      <c r="W28" s="406"/>
      <c r="X28" s="407"/>
      <c r="Y28" s="364"/>
      <c r="Z28" s="291"/>
      <c r="AA28" s="292"/>
      <c r="AB28" s="293"/>
    </row>
    <row r="29" spans="1:28" ht="9.9499999999999993" customHeight="1" x14ac:dyDescent="0.25">
      <c r="A29" s="364"/>
      <c r="B29" s="365"/>
      <c r="C29" s="368"/>
      <c r="D29" s="369"/>
      <c r="E29" s="417"/>
      <c r="F29" s="418"/>
      <c r="G29" s="419"/>
      <c r="H29" s="21" t="str">
        <f t="shared" si="0"/>
        <v/>
      </c>
      <c r="I29" s="21" t="str">
        <f t="shared" si="1"/>
        <v/>
      </c>
      <c r="J29" s="284"/>
      <c r="K29" s="285"/>
      <c r="L29" s="175" t="str">
        <f t="shared" si="3"/>
        <v/>
      </c>
      <c r="M29" s="176" t="str">
        <f t="shared" si="4"/>
        <v/>
      </c>
      <c r="N29" s="177" t="str">
        <f t="shared" si="5"/>
        <v/>
      </c>
      <c r="O29" s="252" t="str">
        <f t="shared" si="12"/>
        <v>No Runner</v>
      </c>
      <c r="P29" s="61" t="str">
        <f>IF(K29&gt;0,IF(Q29="no","No",RANK(Q29,$Q$3:$Q$34,1)+COUNTIF($Q$3:Q29,Q29)-1),"No Runner")</f>
        <v>No Runner</v>
      </c>
      <c r="Q29" s="61" t="str">
        <f t="shared" si="7"/>
        <v>No Runner</v>
      </c>
      <c r="R29" s="61" t="str">
        <f t="shared" si="8"/>
        <v>No Runner</v>
      </c>
      <c r="S29" s="61" t="str">
        <f t="shared" si="10"/>
        <v/>
      </c>
      <c r="T29" s="374"/>
      <c r="U29" s="408"/>
      <c r="V29" s="409"/>
      <c r="W29" s="409"/>
      <c r="X29" s="410"/>
      <c r="Y29" s="364"/>
      <c r="Z29" s="291"/>
      <c r="AA29" s="292"/>
      <c r="AB29" s="293"/>
    </row>
    <row r="30" spans="1:28" ht="9.9499999999999993" customHeight="1" thickBot="1" x14ac:dyDescent="0.3">
      <c r="A30" s="364"/>
      <c r="B30" s="365"/>
      <c r="C30" s="368"/>
      <c r="D30" s="369"/>
      <c r="E30" s="417"/>
      <c r="F30" s="418"/>
      <c r="G30" s="419"/>
      <c r="H30" s="20" t="str">
        <f t="shared" si="0"/>
        <v/>
      </c>
      <c r="I30" s="20" t="str">
        <f t="shared" si="1"/>
        <v/>
      </c>
      <c r="J30" s="284"/>
      <c r="K30" s="285"/>
      <c r="L30" s="175" t="str">
        <f t="shared" si="3"/>
        <v/>
      </c>
      <c r="M30" s="176" t="str">
        <f t="shared" si="4"/>
        <v/>
      </c>
      <c r="N30" s="177" t="str">
        <f t="shared" si="5"/>
        <v/>
      </c>
      <c r="O30" s="252" t="str">
        <f t="shared" si="12"/>
        <v>No Runner</v>
      </c>
      <c r="P30" s="61" t="str">
        <f>IF(K30&gt;0,IF(Q30="no","No",RANK(Q30,$Q$3:$Q$34,1)+COUNTIF($Q$3:Q30,Q30)-1),"No Runner")</f>
        <v>No Runner</v>
      </c>
      <c r="Q30" s="61" t="str">
        <f t="shared" si="7"/>
        <v>No Runner</v>
      </c>
      <c r="R30" s="61" t="str">
        <f t="shared" si="8"/>
        <v>No Runner</v>
      </c>
      <c r="S30" s="61" t="str">
        <f t="shared" si="10"/>
        <v/>
      </c>
      <c r="T30" s="374"/>
      <c r="U30" s="423"/>
      <c r="V30" s="424"/>
      <c r="W30" s="424"/>
      <c r="X30" s="425"/>
      <c r="Y30" s="364"/>
      <c r="Z30" s="291"/>
      <c r="AA30" s="292"/>
      <c r="AB30" s="293"/>
    </row>
    <row r="31" spans="1:28" ht="9.9499999999999993" customHeight="1" thickBot="1" x14ac:dyDescent="0.3">
      <c r="A31" s="364"/>
      <c r="B31" s="365"/>
      <c r="C31" s="368"/>
      <c r="D31" s="369"/>
      <c r="E31" s="417"/>
      <c r="F31" s="418"/>
      <c r="G31" s="419"/>
      <c r="H31" s="20" t="str">
        <f t="shared" si="0"/>
        <v/>
      </c>
      <c r="I31" s="20" t="str">
        <f t="shared" si="1"/>
        <v/>
      </c>
      <c r="J31" s="284"/>
      <c r="K31" s="285"/>
      <c r="L31" s="175" t="str">
        <f t="shared" si="3"/>
        <v/>
      </c>
      <c r="M31" s="176" t="str">
        <f t="shared" si="4"/>
        <v/>
      </c>
      <c r="N31" s="177" t="str">
        <f t="shared" si="5"/>
        <v/>
      </c>
      <c r="O31" s="252" t="str">
        <f t="shared" si="12"/>
        <v>No Runner</v>
      </c>
      <c r="P31" s="61" t="str">
        <f>IF(K31&gt;0,IF(Q31="no","No",RANK(Q31,$Q$3:$Q$34,1)+COUNTIF($Q$3:Q31,Q31)-1),"No Runner")</f>
        <v>No Runner</v>
      </c>
      <c r="Q31" s="61" t="str">
        <f t="shared" si="7"/>
        <v>No Runner</v>
      </c>
      <c r="R31" s="61" t="str">
        <f t="shared" si="8"/>
        <v>No Runner</v>
      </c>
      <c r="S31" s="61" t="str">
        <f t="shared" si="10"/>
        <v/>
      </c>
      <c r="T31" s="374"/>
      <c r="U31" s="48"/>
      <c r="V31" s="48"/>
      <c r="W31" s="48"/>
      <c r="Y31" s="364"/>
      <c r="Z31" s="291"/>
      <c r="AA31" s="292"/>
      <c r="AB31" s="293"/>
    </row>
    <row r="32" spans="1:28" ht="9.9499999999999993" customHeight="1" thickBot="1" x14ac:dyDescent="0.3">
      <c r="A32" s="364"/>
      <c r="B32" s="365"/>
      <c r="C32" s="368"/>
      <c r="D32" s="369"/>
      <c r="E32" s="417"/>
      <c r="F32" s="418"/>
      <c r="G32" s="419"/>
      <c r="H32" s="20" t="str">
        <f t="shared" si="0"/>
        <v/>
      </c>
      <c r="I32" s="20" t="str">
        <f t="shared" si="1"/>
        <v/>
      </c>
      <c r="J32" s="284"/>
      <c r="K32" s="285"/>
      <c r="L32" s="175" t="str">
        <f t="shared" si="3"/>
        <v/>
      </c>
      <c r="M32" s="176" t="str">
        <f t="shared" si="4"/>
        <v/>
      </c>
      <c r="N32" s="177" t="str">
        <f t="shared" si="5"/>
        <v/>
      </c>
      <c r="O32" s="252" t="str">
        <f t="shared" si="12"/>
        <v>No Runner</v>
      </c>
      <c r="P32" s="61" t="str">
        <f>IF(K32&gt;0,IF(Q32="no","No",RANK(Q32,$Q$3:$Q$34,1)+COUNTIF($Q$3:Q32,Q32)-1),"No Runner")</f>
        <v>No Runner</v>
      </c>
      <c r="Q32" s="61" t="str">
        <f t="shared" si="7"/>
        <v>No Runner</v>
      </c>
      <c r="R32" s="61" t="str">
        <f t="shared" si="8"/>
        <v>No Runner</v>
      </c>
      <c r="S32" s="61" t="str">
        <f t="shared" si="10"/>
        <v/>
      </c>
      <c r="T32" s="374"/>
      <c r="U32" s="426" t="str">
        <f>C2&amp;" Finalists"</f>
        <v>200m Finalists</v>
      </c>
      <c r="V32" s="427"/>
      <c r="W32" s="427"/>
      <c r="X32" s="428"/>
      <c r="Y32" s="364"/>
      <c r="Z32" s="291"/>
      <c r="AA32" s="292"/>
      <c r="AB32" s="293"/>
    </row>
    <row r="33" spans="1:29" ht="9.9499999999999993" customHeight="1" x14ac:dyDescent="0.25">
      <c r="A33" s="432"/>
      <c r="B33" s="433" t="s">
        <v>11</v>
      </c>
      <c r="C33" s="368"/>
      <c r="D33" s="369"/>
      <c r="E33" s="417"/>
      <c r="F33" s="418"/>
      <c r="G33" s="419"/>
      <c r="H33" s="21" t="str">
        <f t="shared" si="0"/>
        <v/>
      </c>
      <c r="I33" s="21" t="str">
        <f t="shared" si="1"/>
        <v/>
      </c>
      <c r="J33" s="284"/>
      <c r="K33" s="285"/>
      <c r="L33" s="175" t="str">
        <f t="shared" si="3"/>
        <v/>
      </c>
      <c r="M33" s="176" t="str">
        <f t="shared" si="4"/>
        <v/>
      </c>
      <c r="N33" s="177" t="str">
        <f t="shared" si="5"/>
        <v/>
      </c>
      <c r="O33" s="252" t="str">
        <f t="shared" si="12"/>
        <v>No Runner</v>
      </c>
      <c r="P33" s="61" t="str">
        <f>IF(K33&gt;0,IF(Q33="no","No",RANK(Q33,$Q$3:$Q$34,1)+COUNTIF($Q$3:Q33,Q33)-1),"No Runner")</f>
        <v>No Runner</v>
      </c>
      <c r="Q33" s="61" t="str">
        <f t="shared" si="7"/>
        <v>No Runner</v>
      </c>
      <c r="R33" s="61" t="str">
        <f t="shared" si="8"/>
        <v>No Runner</v>
      </c>
      <c r="S33" s="61" t="str">
        <f t="shared" si="10"/>
        <v/>
      </c>
      <c r="T33" s="374"/>
      <c r="U33" s="429"/>
      <c r="V33" s="430"/>
      <c r="W33" s="430"/>
      <c r="X33" s="431"/>
      <c r="Y33" s="364"/>
      <c r="Z33" s="291"/>
      <c r="AA33" s="292"/>
      <c r="AB33" s="293"/>
    </row>
    <row r="34" spans="1:29" ht="9.9499999999999993" customHeight="1" thickBot="1" x14ac:dyDescent="0.3">
      <c r="A34" s="432"/>
      <c r="B34" s="434"/>
      <c r="C34" s="368"/>
      <c r="D34" s="369"/>
      <c r="E34" s="420"/>
      <c r="F34" s="421"/>
      <c r="G34" s="422"/>
      <c r="H34" s="11" t="str">
        <f t="shared" si="0"/>
        <v/>
      </c>
      <c r="I34" s="11" t="str">
        <f t="shared" si="1"/>
        <v/>
      </c>
      <c r="J34" s="300"/>
      <c r="K34" s="289"/>
      <c r="L34" s="178" t="str">
        <f t="shared" si="3"/>
        <v/>
      </c>
      <c r="M34" s="179" t="str">
        <f t="shared" si="4"/>
        <v/>
      </c>
      <c r="N34" s="180" t="str">
        <f t="shared" si="5"/>
        <v/>
      </c>
      <c r="O34" s="253" t="str">
        <f t="shared" si="12"/>
        <v>No Runner</v>
      </c>
      <c r="P34" s="66" t="str">
        <f>IF(K34&gt;0,IF(Q34="no","No",RANK(Q34,$Q$3:$Q$34,1)+COUNTIF($Q$3:Q34,Q34)-1),"No Runner")</f>
        <v>No Runner</v>
      </c>
      <c r="Q34" s="66" t="str">
        <f t="shared" si="7"/>
        <v>No Runner</v>
      </c>
      <c r="R34" s="66" t="str">
        <f t="shared" si="8"/>
        <v>No Runner</v>
      </c>
      <c r="S34" s="66" t="str">
        <f t="shared" si="10"/>
        <v/>
      </c>
      <c r="T34" s="374"/>
      <c r="U34" s="251" t="s">
        <v>45</v>
      </c>
      <c r="V34" s="70" t="s">
        <v>1</v>
      </c>
      <c r="W34" s="207" t="s">
        <v>41</v>
      </c>
      <c r="X34" s="71" t="s">
        <v>8</v>
      </c>
      <c r="Y34" s="364"/>
      <c r="Z34" s="294"/>
      <c r="AA34" s="295"/>
      <c r="AB34" s="296"/>
    </row>
    <row r="35" spans="1:29" ht="9.9499999999999993" customHeight="1" thickBot="1" x14ac:dyDescent="0.3">
      <c r="A35" s="432"/>
      <c r="B35" s="169">
        <v>1</v>
      </c>
      <c r="C35" s="368"/>
      <c r="D35" s="369"/>
      <c r="E35" s="435" t="str">
        <f>C2&amp;" Final"</f>
        <v>200m Final</v>
      </c>
      <c r="G35" s="52">
        <v>1</v>
      </c>
      <c r="H35" s="53" t="str">
        <f t="shared" si="0"/>
        <v>lily Norwood</v>
      </c>
      <c r="I35" s="53" t="str">
        <f t="shared" si="1"/>
        <v>Sir John Lawes</v>
      </c>
      <c r="J35" s="282">
        <v>463</v>
      </c>
      <c r="K35" s="283">
        <v>25.9</v>
      </c>
      <c r="L35" s="172" t="str">
        <f t="shared" si="3"/>
        <v xml:space="preserve"> </v>
      </c>
      <c r="M35" s="173" t="str">
        <f t="shared" si="4"/>
        <v xml:space="preserve"> </v>
      </c>
      <c r="N35" s="174" t="str">
        <f t="shared" si="5"/>
        <v xml:space="preserve"> </v>
      </c>
      <c r="O35" s="69"/>
      <c r="P35" s="438" t="str">
        <f>Entries!$A$1</f>
        <v>U19 Girls</v>
      </c>
      <c r="Q35" s="238"/>
      <c r="R35" s="238"/>
      <c r="S35" s="238"/>
      <c r="T35" s="76"/>
      <c r="U35" s="56">
        <v>4</v>
      </c>
      <c r="V35" s="57" t="str">
        <f>IFERROR(INDEX($H$3:$H$34,MATCH($B35,$P$3:$P$34,0)),"")</f>
        <v/>
      </c>
      <c r="W35" s="85" t="str">
        <f>IFERROR(INDEX($I$3:$I$34,MATCH($B35,$P$3:$P$34,0)),"")</f>
        <v/>
      </c>
      <c r="X35" s="54" t="str">
        <f>IFERROR(INDEX($J$3:$J$34,MATCH($B35,$P$3:$P$34,0)),"")</f>
        <v/>
      </c>
      <c r="Y35" s="364"/>
      <c r="Z35" s="257"/>
      <c r="AA35" s="257"/>
      <c r="AB35" s="257"/>
    </row>
    <row r="36" spans="1:29" ht="9.9499999999999993" customHeight="1" thickBot="1" x14ac:dyDescent="0.3">
      <c r="A36" s="432"/>
      <c r="B36" s="49">
        <v>2</v>
      </c>
      <c r="C36" s="368"/>
      <c r="D36" s="369"/>
      <c r="E36" s="436"/>
      <c r="G36" s="43">
        <v>2</v>
      </c>
      <c r="H36" s="40" t="str">
        <f t="shared" si="0"/>
        <v>Serena Thomas</v>
      </c>
      <c r="I36" s="209" t="str">
        <f t="shared" si="1"/>
        <v>Beaumont</v>
      </c>
      <c r="J36" s="284">
        <v>60</v>
      </c>
      <c r="K36" s="285">
        <v>26.2</v>
      </c>
      <c r="L36" s="175" t="str">
        <f t="shared" si="3"/>
        <v xml:space="preserve"> </v>
      </c>
      <c r="M36" s="176" t="str">
        <f t="shared" si="4"/>
        <v xml:space="preserve"> </v>
      </c>
      <c r="N36" s="177" t="str">
        <f t="shared" si="5"/>
        <v xml:space="preserve"> </v>
      </c>
      <c r="O36" s="252"/>
      <c r="P36" s="439"/>
      <c r="Q36" s="238"/>
      <c r="R36" s="238"/>
      <c r="S36" s="238"/>
      <c r="T36" s="76"/>
      <c r="U36" s="251">
        <v>5</v>
      </c>
      <c r="V36" s="70" t="str">
        <f t="shared" ref="V36:V42" si="13">IFERROR(INDEX($H$3:$H$34,MATCH($B36,$P$3:$P$34,0)),"")</f>
        <v/>
      </c>
      <c r="W36" s="207" t="str">
        <f t="shared" ref="W36:W42" si="14">IFERROR(INDEX($I$3:$I$34,MATCH($B36,$P$3:$P$34,0)),"")</f>
        <v/>
      </c>
      <c r="X36" s="71" t="str">
        <f>IFERROR(INDEX($J$3:$J$34,MATCH($B36,$P$3:$P$34,0)),"")</f>
        <v/>
      </c>
      <c r="Y36" s="364"/>
      <c r="Z36" s="381" t="s">
        <v>47</v>
      </c>
      <c r="AA36" s="382" t="s">
        <v>46</v>
      </c>
      <c r="AB36" s="383"/>
      <c r="AC36" s="29"/>
    </row>
    <row r="37" spans="1:29" ht="9.9499999999999993" customHeight="1" thickBot="1" x14ac:dyDescent="0.3">
      <c r="A37" s="432"/>
      <c r="B37" s="49">
        <v>3</v>
      </c>
      <c r="C37" s="368"/>
      <c r="D37" s="369"/>
      <c r="E37" s="436"/>
      <c r="G37" s="144">
        <v>3</v>
      </c>
      <c r="H37" s="145" t="str">
        <f t="shared" si="0"/>
        <v>Ava McLoughlin</v>
      </c>
      <c r="I37" s="210" t="str">
        <f t="shared" si="1"/>
        <v>St. Joan of Arc</v>
      </c>
      <c r="J37" s="284">
        <v>610</v>
      </c>
      <c r="K37" s="285">
        <v>26.4</v>
      </c>
      <c r="L37" s="175" t="str">
        <f t="shared" si="3"/>
        <v xml:space="preserve"> </v>
      </c>
      <c r="M37" s="176" t="str">
        <f t="shared" si="4"/>
        <v xml:space="preserve"> </v>
      </c>
      <c r="N37" s="177" t="str">
        <f t="shared" si="5"/>
        <v xml:space="preserve"> </v>
      </c>
      <c r="O37" s="252"/>
      <c r="P37" s="439"/>
      <c r="Q37" s="238"/>
      <c r="R37" s="238"/>
      <c r="S37" s="238"/>
      <c r="T37" s="76"/>
      <c r="U37" s="251">
        <v>3</v>
      </c>
      <c r="V37" s="70" t="str">
        <f t="shared" si="13"/>
        <v/>
      </c>
      <c r="W37" s="207" t="str">
        <f t="shared" si="14"/>
        <v/>
      </c>
      <c r="X37" s="71" t="str">
        <f t="shared" ref="X37:X42" si="15">IFERROR(INDEX($J$3:$J$34,MATCH($B37,$P$3:$P$34,0)),"")</f>
        <v/>
      </c>
      <c r="Y37" s="364"/>
      <c r="Z37" s="290"/>
      <c r="AA37" s="85" t="str">
        <f>IFERROR(VLOOKUP($Z37,Entries!$B$2:$E$1000,2,0),"")</f>
        <v/>
      </c>
      <c r="AB37" s="85" t="str">
        <f>IFERROR(VLOOKUP($Z37,Entries!$B$2:$E$1000,3,0),"")</f>
        <v/>
      </c>
      <c r="AC37" s="54" t="str">
        <f>IFERROR(VLOOKUP($Z37,Entries!$B$2:$E$1000,4,0),"")</f>
        <v/>
      </c>
    </row>
    <row r="38" spans="1:29" ht="9.9499999999999993" customHeight="1" thickBot="1" x14ac:dyDescent="0.3">
      <c r="A38" s="432"/>
      <c r="B38" s="49">
        <v>4</v>
      </c>
      <c r="C38" s="370"/>
      <c r="D38" s="371"/>
      <c r="E38" s="436"/>
      <c r="G38" s="146">
        <v>4</v>
      </c>
      <c r="H38" s="147" t="str">
        <f t="shared" si="0"/>
        <v>Jesse Dent</v>
      </c>
      <c r="I38" s="211" t="str">
        <f t="shared" si="1"/>
        <v>Grange Academy</v>
      </c>
      <c r="J38" s="284">
        <v>179</v>
      </c>
      <c r="K38" s="285">
        <v>28.9</v>
      </c>
      <c r="L38" s="175" t="str">
        <f t="shared" si="3"/>
        <v xml:space="preserve"> </v>
      </c>
      <c r="M38" s="176" t="str">
        <f t="shared" si="4"/>
        <v xml:space="preserve"> </v>
      </c>
      <c r="N38" s="177" t="str">
        <f t="shared" si="5"/>
        <v xml:space="preserve"> </v>
      </c>
      <c r="O38" s="252"/>
      <c r="P38" s="439"/>
      <c r="Q38" s="238"/>
      <c r="R38" s="238"/>
      <c r="S38" s="238"/>
      <c r="T38" s="76"/>
      <c r="U38" s="251">
        <v>6</v>
      </c>
      <c r="V38" s="70" t="str">
        <f t="shared" si="13"/>
        <v/>
      </c>
      <c r="W38" s="207" t="str">
        <f t="shared" si="14"/>
        <v/>
      </c>
      <c r="X38" s="71" t="str">
        <f t="shared" si="15"/>
        <v/>
      </c>
      <c r="Y38" s="364"/>
      <c r="Z38" s="258"/>
      <c r="AA38" s="72" t="str">
        <f>IFERROR(VLOOKUP($Z37,Entries!$H$2:$K$1000,2,0),"")</f>
        <v/>
      </c>
      <c r="AB38" s="208" t="str">
        <f>IFERROR(VLOOKUP($Z37,Entries!$H$2:$K$1000,3,0),"")</f>
        <v/>
      </c>
      <c r="AC38" s="73" t="str">
        <f>IFERROR(VLOOKUP($Z37,Entries!$H$2:$K$1000,4,0),"")</f>
        <v/>
      </c>
    </row>
    <row r="39" spans="1:29" ht="9.9499999999999993" customHeight="1" thickBot="1" x14ac:dyDescent="0.3">
      <c r="A39" s="432"/>
      <c r="B39" s="49">
        <v>5</v>
      </c>
      <c r="C39" s="441" t="s">
        <v>18</v>
      </c>
      <c r="D39" s="442"/>
      <c r="E39" s="436"/>
      <c r="G39" s="31">
        <v>5</v>
      </c>
      <c r="H39" s="41" t="str">
        <f t="shared" si="0"/>
        <v/>
      </c>
      <c r="I39" s="212" t="str">
        <f t="shared" si="1"/>
        <v/>
      </c>
      <c r="J39" s="312"/>
      <c r="K39" s="285"/>
      <c r="L39" s="175" t="str">
        <f t="shared" si="3"/>
        <v/>
      </c>
      <c r="M39" s="176" t="str">
        <f t="shared" si="4"/>
        <v/>
      </c>
      <c r="N39" s="177" t="str">
        <f t="shared" si="5"/>
        <v/>
      </c>
      <c r="O39" s="252"/>
      <c r="P39" s="439"/>
      <c r="Q39" s="238"/>
      <c r="R39" s="238"/>
      <c r="S39" s="238"/>
      <c r="T39" s="76"/>
      <c r="U39" s="251">
        <v>2</v>
      </c>
      <c r="V39" s="70" t="str">
        <f t="shared" si="13"/>
        <v/>
      </c>
      <c r="W39" s="207" t="str">
        <f t="shared" si="14"/>
        <v/>
      </c>
      <c r="X39" s="71" t="str">
        <f t="shared" si="15"/>
        <v/>
      </c>
      <c r="Y39" s="364"/>
      <c r="Z39" s="245"/>
      <c r="AA39" s="245"/>
      <c r="AB39" s="245"/>
      <c r="AC39" s="245"/>
    </row>
    <row r="40" spans="1:29" ht="9.9499999999999993" customHeight="1" x14ac:dyDescent="0.25">
      <c r="A40" s="432"/>
      <c r="B40" s="49">
        <v>6</v>
      </c>
      <c r="C40" s="104" t="s">
        <v>15</v>
      </c>
      <c r="D40" s="297">
        <v>24.9</v>
      </c>
      <c r="E40" s="436"/>
      <c r="G40" s="31">
        <v>6</v>
      </c>
      <c r="H40" s="41" t="str">
        <f t="shared" si="0"/>
        <v/>
      </c>
      <c r="I40" s="212" t="str">
        <f t="shared" si="1"/>
        <v/>
      </c>
      <c r="J40" s="312"/>
      <c r="K40" s="285"/>
      <c r="L40" s="175" t="str">
        <f t="shared" si="3"/>
        <v/>
      </c>
      <c r="M40" s="176" t="str">
        <f t="shared" si="4"/>
        <v/>
      </c>
      <c r="N40" s="177" t="str">
        <f t="shared" si="5"/>
        <v/>
      </c>
      <c r="O40" s="252"/>
      <c r="P40" s="439"/>
      <c r="Q40" s="238"/>
      <c r="R40" s="238"/>
      <c r="S40" s="238"/>
      <c r="T40" s="76"/>
      <c r="U40" s="251">
        <v>7</v>
      </c>
      <c r="V40" s="70" t="str">
        <f t="shared" si="13"/>
        <v/>
      </c>
      <c r="W40" s="207" t="str">
        <f t="shared" si="14"/>
        <v/>
      </c>
      <c r="X40" s="71" t="str">
        <f t="shared" si="15"/>
        <v/>
      </c>
      <c r="Y40" s="364"/>
      <c r="Z40" s="245"/>
      <c r="AA40" s="245"/>
      <c r="AB40" s="245"/>
    </row>
    <row r="41" spans="1:29" ht="9.9499999999999993" customHeight="1" x14ac:dyDescent="0.25">
      <c r="A41" s="432"/>
      <c r="B41" s="49">
        <v>7</v>
      </c>
      <c r="C41" s="105" t="s">
        <v>17</v>
      </c>
      <c r="D41" s="298">
        <v>25.1</v>
      </c>
      <c r="E41" s="436"/>
      <c r="G41" s="31">
        <v>7</v>
      </c>
      <c r="H41" s="41" t="str">
        <f t="shared" si="0"/>
        <v/>
      </c>
      <c r="I41" s="212" t="str">
        <f t="shared" si="1"/>
        <v/>
      </c>
      <c r="J41" s="312"/>
      <c r="K41" s="285"/>
      <c r="L41" s="175" t="str">
        <f t="shared" si="3"/>
        <v/>
      </c>
      <c r="M41" s="176" t="str">
        <f t="shared" si="4"/>
        <v/>
      </c>
      <c r="N41" s="177" t="str">
        <f t="shared" si="5"/>
        <v/>
      </c>
      <c r="O41" s="252"/>
      <c r="P41" s="439"/>
      <c r="Q41" s="238"/>
      <c r="R41" s="238"/>
      <c r="S41" s="238"/>
      <c r="T41" s="76"/>
      <c r="U41" s="251">
        <v>1</v>
      </c>
      <c r="V41" s="70" t="str">
        <f t="shared" si="13"/>
        <v/>
      </c>
      <c r="W41" s="207" t="str">
        <f t="shared" si="14"/>
        <v/>
      </c>
      <c r="X41" s="71" t="str">
        <f t="shared" si="15"/>
        <v/>
      </c>
      <c r="Y41" s="364"/>
      <c r="Z41" s="245"/>
      <c r="AA41" s="245"/>
      <c r="AB41" s="245"/>
    </row>
    <row r="42" spans="1:29" ht="9.9499999999999993" customHeight="1" thickBot="1" x14ac:dyDescent="0.3">
      <c r="A42" s="432"/>
      <c r="B42" s="51">
        <v>8</v>
      </c>
      <c r="C42" s="106" t="s">
        <v>16</v>
      </c>
      <c r="D42" s="299">
        <v>25.7</v>
      </c>
      <c r="E42" s="437"/>
      <c r="G42" s="32">
        <v>8</v>
      </c>
      <c r="H42" s="42" t="str">
        <f t="shared" si="0"/>
        <v/>
      </c>
      <c r="I42" s="213" t="str">
        <f t="shared" si="1"/>
        <v/>
      </c>
      <c r="J42" s="313"/>
      <c r="K42" s="289"/>
      <c r="L42" s="178" t="str">
        <f t="shared" si="3"/>
        <v/>
      </c>
      <c r="M42" s="179" t="str">
        <f t="shared" si="4"/>
        <v/>
      </c>
      <c r="N42" s="180" t="str">
        <f t="shared" si="5"/>
        <v/>
      </c>
      <c r="O42" s="253"/>
      <c r="P42" s="440"/>
      <c r="Q42" s="238"/>
      <c r="R42" s="238"/>
      <c r="S42" s="238"/>
      <c r="T42" s="76"/>
      <c r="U42" s="258">
        <v>8</v>
      </c>
      <c r="V42" s="72" t="str">
        <f t="shared" si="13"/>
        <v/>
      </c>
      <c r="W42" s="208" t="str">
        <f t="shared" si="14"/>
        <v/>
      </c>
      <c r="X42" s="73" t="str">
        <f t="shared" si="15"/>
        <v/>
      </c>
      <c r="Y42" s="364"/>
      <c r="Z42" s="245"/>
      <c r="AA42" s="245"/>
      <c r="AB42" s="245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34" priority="13" operator="between">
      <formula>2.9</formula>
      <formula>3.1</formula>
    </cfRule>
    <cfRule type="cellIs" dxfId="133" priority="14" operator="between">
      <formula>1.9</formula>
      <formula>2.1</formula>
    </cfRule>
    <cfRule type="cellIs" dxfId="132" priority="15" operator="between">
      <formula>0.9</formula>
      <formula>1.1</formula>
    </cfRule>
  </conditionalFormatting>
  <conditionalFormatting sqref="O11:O18">
    <cfRule type="cellIs" dxfId="131" priority="10" operator="between">
      <formula>2.9</formula>
      <formula>3.1</formula>
    </cfRule>
    <cfRule type="cellIs" dxfId="130" priority="11" operator="between">
      <formula>1.9</formula>
      <formula>2.1</formula>
    </cfRule>
    <cfRule type="cellIs" dxfId="129" priority="12" operator="between">
      <formula>0.9</formula>
      <formula>1.1</formula>
    </cfRule>
  </conditionalFormatting>
  <conditionalFormatting sqref="O19:O26">
    <cfRule type="cellIs" dxfId="128" priority="7" operator="between">
      <formula>2.9</formula>
      <formula>3.1</formula>
    </cfRule>
    <cfRule type="cellIs" dxfId="127" priority="8" operator="between">
      <formula>1.9</formula>
      <formula>2.1</formula>
    </cfRule>
    <cfRule type="cellIs" dxfId="126" priority="9" operator="between">
      <formula>0.9</formula>
      <formula>1.1</formula>
    </cfRule>
  </conditionalFormatting>
  <conditionalFormatting sqref="O27:O34">
    <cfRule type="cellIs" dxfId="125" priority="4" operator="between">
      <formula>2.9</formula>
      <formula>3.1</formula>
    </cfRule>
    <cfRule type="cellIs" dxfId="124" priority="5" operator="between">
      <formula>1.9</formula>
      <formula>2.1</formula>
    </cfRule>
    <cfRule type="cellIs" dxfId="123" priority="6" operator="between">
      <formula>0.9</formula>
      <formula>1.1</formula>
    </cfRule>
  </conditionalFormatting>
  <conditionalFormatting sqref="O35:O42">
    <cfRule type="cellIs" dxfId="122" priority="1" operator="between">
      <formula>2.9</formula>
      <formula>3.1</formula>
    </cfRule>
    <cfRule type="cellIs" dxfId="121" priority="2" operator="between">
      <formula>1.9</formula>
      <formula>2.1</formula>
    </cfRule>
    <cfRule type="cellIs" dxfId="120" priority="3" operator="between">
      <formula>0.9</formula>
      <formula>1.1</formula>
    </cfRule>
  </conditionalFormatting>
  <pageMargins left="0.7" right="0.7" top="0.75" bottom="0.75" header="0.3" footer="0.3"/>
  <pageSetup paperSize="11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opLeftCell="B10" zoomScale="125" zoomScaleNormal="125" workbookViewId="0">
      <selection activeCell="J25" sqref="J25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70" customWidth="1"/>
    <col min="3" max="3" width="6.7109375" style="270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270" customWidth="1"/>
    <col min="11" max="11" width="10.28515625" style="270" customWidth="1"/>
    <col min="12" max="13" width="6.7109375" style="270" customWidth="1"/>
    <col min="14" max="15" width="5.85546875" style="270" customWidth="1"/>
    <col min="16" max="16" width="10.28515625" style="270" customWidth="1"/>
    <col min="17" max="19" width="4.7109375" style="270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270" customWidth="1"/>
    <col min="25" max="25" width="4.42578125" style="8" customWidth="1"/>
    <col min="26" max="26" width="5.7109375" style="8" customWidth="1"/>
    <col min="27" max="27" width="15.7109375" style="50" customWidth="1"/>
    <col min="28" max="28" width="20.140625" style="270" customWidth="1"/>
    <col min="29" max="16384" width="9.140625" style="8"/>
  </cols>
  <sheetData>
    <row r="1" spans="1:28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ht="9.9499999999999993" customHeight="1" thickBot="1" x14ac:dyDescent="0.3">
      <c r="A2" s="364"/>
      <c r="B2" s="365"/>
      <c r="C2" s="366" t="s">
        <v>56</v>
      </c>
      <c r="D2" s="367"/>
      <c r="E2" s="37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55</v>
      </c>
      <c r="L2" s="181" t="s">
        <v>15</v>
      </c>
      <c r="M2" s="171" t="s">
        <v>17</v>
      </c>
      <c r="N2" s="170" t="s">
        <v>16</v>
      </c>
      <c r="O2" s="78" t="s">
        <v>5</v>
      </c>
      <c r="P2" s="79" t="s">
        <v>10</v>
      </c>
      <c r="Q2" s="276"/>
      <c r="R2" s="276"/>
      <c r="S2" s="276"/>
      <c r="T2" s="374"/>
      <c r="U2" s="375" t="s">
        <v>12</v>
      </c>
      <c r="V2" s="376"/>
      <c r="W2" s="376"/>
      <c r="X2" s="377"/>
      <c r="Y2" s="364"/>
      <c r="Z2" s="381" t="s">
        <v>13</v>
      </c>
      <c r="AA2" s="382"/>
      <c r="AB2" s="383"/>
    </row>
    <row r="3" spans="1:28" ht="9.9499999999999993" customHeight="1" thickBot="1" x14ac:dyDescent="0.3">
      <c r="A3" s="364"/>
      <c r="B3" s="365"/>
      <c r="C3" s="368"/>
      <c r="D3" s="369"/>
      <c r="E3" s="384" t="s">
        <v>3</v>
      </c>
      <c r="F3" s="385"/>
      <c r="G3" s="386"/>
      <c r="H3" s="45" t="str">
        <f t="shared" ref="H3:H42" si="0">IFERROR(VLOOKUP($J3,$Z$2:$AB$34,2,0),"")</f>
        <v/>
      </c>
      <c r="I3" s="45" t="str">
        <f t="shared" ref="I3:I42" si="1">IFERROR(VLOOKUP($J3,$Z$2:$AB$34,3,0),"")</f>
        <v/>
      </c>
      <c r="J3" s="282"/>
      <c r="K3" s="283"/>
      <c r="L3" s="172" t="str">
        <f>IF($K3=$D$40,"Equal",IF($K3&lt;$D$40,IF($K3&gt;0,"NEW","" )," "))</f>
        <v/>
      </c>
      <c r="M3" s="173" t="str">
        <f>IF($K3&lt;=$D$41,IF($K3&gt;0,"YES","" )," ")</f>
        <v/>
      </c>
      <c r="N3" s="174" t="str">
        <f>IF($K3&lt;=$D$42,IF($K3&gt;0,"YES","" )," ")</f>
        <v/>
      </c>
      <c r="O3" s="55" t="str">
        <f>IF(K3&gt;0,RANK(K3,$K$3:$K$10,1),"No Runner")</f>
        <v>No Runner</v>
      </c>
      <c r="P3" s="56" t="str">
        <f>IF(K3&gt;0,IF(Q3="no","No",RANK(Q3,$Q$3:$Q$34,1)+COUNTIF($Q$3:Q3,Q3)-1),"No Runner")</f>
        <v>No Runner</v>
      </c>
      <c r="Q3" s="56" t="str">
        <f>IF(K3&gt;0,IF(O3=1,K3,IF(S3&lt;9-COUNTIF($O$3:$O$34,1),K3,"no")),"No Runner")</f>
        <v>No Runner</v>
      </c>
      <c r="R3" s="56" t="str">
        <f>IF(K3&gt;0,IF(O3=1,"First",K3),"No Runner")</f>
        <v>No Runner</v>
      </c>
      <c r="S3" s="56" t="str">
        <f t="shared" ref="S3:S16" si="2">IF(K3&gt;0,IF(O3=1,"",COUNT($R$3:$R$34)+1-RANK(R3,$R$3:$R$34,0)),"")</f>
        <v/>
      </c>
      <c r="T3" s="374"/>
      <c r="U3" s="378"/>
      <c r="V3" s="379"/>
      <c r="W3" s="379"/>
      <c r="X3" s="380"/>
      <c r="Y3" s="364"/>
      <c r="Z3" s="291">
        <v>60</v>
      </c>
      <c r="AA3" s="292" t="s">
        <v>78</v>
      </c>
      <c r="AB3" s="293" t="s">
        <v>71</v>
      </c>
    </row>
    <row r="4" spans="1:28" ht="9.9499999999999993" customHeight="1" x14ac:dyDescent="0.25">
      <c r="A4" s="364"/>
      <c r="B4" s="365"/>
      <c r="C4" s="368"/>
      <c r="D4" s="369"/>
      <c r="E4" s="387"/>
      <c r="F4" s="388"/>
      <c r="G4" s="389"/>
      <c r="H4" s="13" t="str">
        <f t="shared" si="0"/>
        <v/>
      </c>
      <c r="I4" s="13" t="str">
        <f t="shared" si="1"/>
        <v/>
      </c>
      <c r="J4" s="284"/>
      <c r="K4" s="285"/>
      <c r="L4" s="175" t="str">
        <f t="shared" ref="L4:L42" si="3">IF($K4=$D$40,"Equal",IF($K4&lt;$D$40,IF($K4&gt;0,"NEW","" )," "))</f>
        <v/>
      </c>
      <c r="M4" s="176" t="str">
        <f t="shared" ref="M4:M42" si="4">IF($K4&lt;=$D$41,IF($K4&gt;0,"YES","" )," ")</f>
        <v/>
      </c>
      <c r="N4" s="177" t="str">
        <f t="shared" ref="N4:N42" si="5">IF($K4&lt;=$D$42,IF($K4&gt;0,"YES","" )," ")</f>
        <v/>
      </c>
      <c r="O4" s="272" t="str">
        <f t="shared" ref="O4:O10" si="6">IF(K4&gt;0,RANK(K4,$K$3:$K$10,1),"No Runner")</f>
        <v>No Runner</v>
      </c>
      <c r="P4" s="61" t="str">
        <f>IF(K4&gt;0,IF(Q4="no","No",RANK(Q4,$Q$3:$Q$34,1)+COUNTIF($Q$3:Q4,Q4)-1),"No Runner")</f>
        <v>No Runner</v>
      </c>
      <c r="Q4" s="61" t="str">
        <f t="shared" ref="Q4:Q34" si="7">IF(K4&gt;0,IF(O4=1,K4,IF(S4&lt;9-COUNTIF($O$3:$O$34,1),K4,"no")),"No Runner")</f>
        <v>No Runner</v>
      </c>
      <c r="R4" s="61" t="str">
        <f t="shared" ref="R4:R34" si="8">IF(K4&gt;0,IF(O4=1,"First",K4),"No Runner")</f>
        <v>No Runner</v>
      </c>
      <c r="S4" s="61" t="str">
        <f t="shared" si="2"/>
        <v/>
      </c>
      <c r="T4" s="374"/>
      <c r="U4" s="393" t="s">
        <v>20</v>
      </c>
      <c r="V4" s="394"/>
      <c r="W4" s="394"/>
      <c r="X4" s="395"/>
      <c r="Y4" s="364"/>
      <c r="Z4" s="291">
        <v>105</v>
      </c>
      <c r="AA4" s="292" t="s">
        <v>85</v>
      </c>
      <c r="AB4" s="293" t="s">
        <v>86</v>
      </c>
    </row>
    <row r="5" spans="1:28" ht="9.9499999999999993" customHeight="1" x14ac:dyDescent="0.25">
      <c r="A5" s="364"/>
      <c r="B5" s="365"/>
      <c r="C5" s="368"/>
      <c r="D5" s="369"/>
      <c r="E5" s="387"/>
      <c r="F5" s="388"/>
      <c r="G5" s="389"/>
      <c r="H5" s="13" t="str">
        <f t="shared" si="0"/>
        <v/>
      </c>
      <c r="I5" s="13" t="str">
        <f t="shared" si="1"/>
        <v/>
      </c>
      <c r="J5" s="284"/>
      <c r="K5" s="285"/>
      <c r="L5" s="175" t="str">
        <f t="shared" si="3"/>
        <v/>
      </c>
      <c r="M5" s="176" t="str">
        <f t="shared" si="4"/>
        <v/>
      </c>
      <c r="N5" s="177" t="str">
        <f t="shared" si="5"/>
        <v/>
      </c>
      <c r="O5" s="272" t="str">
        <f t="shared" si="6"/>
        <v>No Runner</v>
      </c>
      <c r="P5" s="61" t="str">
        <f>IF(K5&gt;0,IF(Q5="no","No",RANK(Q5,$Q$3:$Q$34,1)+COUNTIF($Q$3:Q5,Q5)-1),"No Runner")</f>
        <v>No Runner</v>
      </c>
      <c r="Q5" s="61" t="str">
        <f t="shared" si="7"/>
        <v>No Runner</v>
      </c>
      <c r="R5" s="61" t="str">
        <f t="shared" si="8"/>
        <v>No Runner</v>
      </c>
      <c r="S5" s="61" t="str">
        <f t="shared" si="2"/>
        <v/>
      </c>
      <c r="T5" s="374"/>
      <c r="U5" s="396"/>
      <c r="V5" s="397"/>
      <c r="W5" s="397"/>
      <c r="X5" s="398"/>
      <c r="Y5" s="364"/>
      <c r="Z5" s="291">
        <v>174</v>
      </c>
      <c r="AA5" s="292" t="s">
        <v>87</v>
      </c>
      <c r="AB5" s="293" t="s">
        <v>73</v>
      </c>
    </row>
    <row r="6" spans="1:28" ht="9.9499999999999993" customHeight="1" x14ac:dyDescent="0.25">
      <c r="A6" s="364"/>
      <c r="B6" s="365"/>
      <c r="C6" s="368"/>
      <c r="D6" s="369"/>
      <c r="E6" s="387"/>
      <c r="F6" s="388"/>
      <c r="G6" s="389"/>
      <c r="H6" s="13" t="str">
        <f t="shared" si="0"/>
        <v/>
      </c>
      <c r="I6" s="13" t="str">
        <f t="shared" si="1"/>
        <v/>
      </c>
      <c r="J6" s="284"/>
      <c r="K6" s="285"/>
      <c r="L6" s="175" t="str">
        <f t="shared" si="3"/>
        <v/>
      </c>
      <c r="M6" s="176" t="str">
        <f t="shared" si="4"/>
        <v/>
      </c>
      <c r="N6" s="177" t="str">
        <f t="shared" si="5"/>
        <v/>
      </c>
      <c r="O6" s="272" t="str">
        <f t="shared" si="6"/>
        <v>No Runner</v>
      </c>
      <c r="P6" s="61" t="str">
        <f>IF(K6&gt;0,IF(Q6="no","No",RANK(Q6,$Q$3:$Q$34,1)+COUNTIF($Q$3:Q6,Q6)-1),"No Runner")</f>
        <v>No Runner</v>
      </c>
      <c r="Q6" s="61" t="str">
        <f t="shared" si="7"/>
        <v>No Runner</v>
      </c>
      <c r="R6" s="61" t="str">
        <f t="shared" si="8"/>
        <v>No Runner</v>
      </c>
      <c r="S6" s="61" t="str">
        <f t="shared" si="2"/>
        <v/>
      </c>
      <c r="T6" s="374"/>
      <c r="U6" s="399"/>
      <c r="V6" s="400"/>
      <c r="W6" s="400"/>
      <c r="X6" s="401"/>
      <c r="Y6" s="364"/>
      <c r="Z6" s="291">
        <v>179</v>
      </c>
      <c r="AA6" s="292" t="s">
        <v>88</v>
      </c>
      <c r="AB6" s="293" t="s">
        <v>89</v>
      </c>
    </row>
    <row r="7" spans="1:28" ht="9.9499999999999993" customHeight="1" x14ac:dyDescent="0.25">
      <c r="A7" s="364"/>
      <c r="B7" s="365"/>
      <c r="C7" s="368"/>
      <c r="D7" s="369"/>
      <c r="E7" s="387"/>
      <c r="F7" s="388"/>
      <c r="G7" s="389"/>
      <c r="H7" s="13" t="str">
        <f t="shared" si="0"/>
        <v/>
      </c>
      <c r="I7" s="13" t="str">
        <f t="shared" si="1"/>
        <v/>
      </c>
      <c r="J7" s="284"/>
      <c r="K7" s="285"/>
      <c r="L7" s="175" t="str">
        <f t="shared" si="3"/>
        <v/>
      </c>
      <c r="M7" s="176" t="str">
        <f t="shared" si="4"/>
        <v/>
      </c>
      <c r="N7" s="177" t="str">
        <f t="shared" si="5"/>
        <v/>
      </c>
      <c r="O7" s="272" t="str">
        <f t="shared" si="6"/>
        <v>No Runner</v>
      </c>
      <c r="P7" s="61" t="str">
        <f>IF(K7&gt;0,IF(Q7="no","No",RANK(Q7,$Q$3:$Q$34,1)+COUNTIF($Q$3:Q7,Q7)-1),"No Runner")</f>
        <v>No Runner</v>
      </c>
      <c r="Q7" s="61" t="str">
        <f t="shared" si="7"/>
        <v>No Runner</v>
      </c>
      <c r="R7" s="61" t="str">
        <f t="shared" si="8"/>
        <v>No Runner</v>
      </c>
      <c r="S7" s="61" t="str">
        <f t="shared" si="2"/>
        <v/>
      </c>
      <c r="T7" s="374"/>
      <c r="U7" s="402" t="s">
        <v>51</v>
      </c>
      <c r="V7" s="403"/>
      <c r="W7" s="403"/>
      <c r="X7" s="404"/>
      <c r="Y7" s="364"/>
      <c r="Z7" s="291">
        <v>324</v>
      </c>
      <c r="AA7" s="292" t="s">
        <v>83</v>
      </c>
      <c r="AB7" s="293" t="s">
        <v>84</v>
      </c>
    </row>
    <row r="8" spans="1:28" ht="9.9499999999999993" customHeight="1" x14ac:dyDescent="0.25">
      <c r="A8" s="364"/>
      <c r="B8" s="365"/>
      <c r="C8" s="368"/>
      <c r="D8" s="369"/>
      <c r="E8" s="387"/>
      <c r="F8" s="388"/>
      <c r="G8" s="389"/>
      <c r="H8" s="13" t="str">
        <f t="shared" si="0"/>
        <v/>
      </c>
      <c r="I8" s="13" t="str">
        <f t="shared" si="1"/>
        <v/>
      </c>
      <c r="J8" s="284"/>
      <c r="K8" s="285"/>
      <c r="L8" s="175" t="str">
        <f t="shared" si="3"/>
        <v/>
      </c>
      <c r="M8" s="176" t="str">
        <f t="shared" si="4"/>
        <v/>
      </c>
      <c r="N8" s="177" t="str">
        <f t="shared" si="5"/>
        <v/>
      </c>
      <c r="O8" s="272" t="str">
        <f t="shared" si="6"/>
        <v>No Runner</v>
      </c>
      <c r="P8" s="61" t="str">
        <f>IF(K8&gt;0,IF(Q8="no","No",RANK(Q8,$Q$3:$Q$34,1)+COUNTIF($Q$3:Q8,Q8)-1),"No Runner")</f>
        <v>No Runner</v>
      </c>
      <c r="Q8" s="61" t="str">
        <f t="shared" si="7"/>
        <v>No Runner</v>
      </c>
      <c r="R8" s="61" t="str">
        <f t="shared" si="8"/>
        <v>No Runner</v>
      </c>
      <c r="S8" s="61" t="str">
        <f t="shared" si="2"/>
        <v/>
      </c>
      <c r="T8" s="374"/>
      <c r="U8" s="396"/>
      <c r="V8" s="397"/>
      <c r="W8" s="397"/>
      <c r="X8" s="398"/>
      <c r="Y8" s="364"/>
      <c r="Z8" s="291">
        <v>486</v>
      </c>
      <c r="AA8" s="292" t="s">
        <v>90</v>
      </c>
      <c r="AB8" s="293" t="s">
        <v>91</v>
      </c>
    </row>
    <row r="9" spans="1:28" ht="9.9499999999999993" customHeight="1" x14ac:dyDescent="0.25">
      <c r="A9" s="364"/>
      <c r="B9" s="365"/>
      <c r="C9" s="368"/>
      <c r="D9" s="369"/>
      <c r="E9" s="387"/>
      <c r="F9" s="388"/>
      <c r="G9" s="389"/>
      <c r="H9" s="12" t="str">
        <f t="shared" si="0"/>
        <v/>
      </c>
      <c r="I9" s="12" t="str">
        <f t="shared" si="1"/>
        <v/>
      </c>
      <c r="J9" s="284"/>
      <c r="K9" s="285"/>
      <c r="L9" s="175" t="str">
        <f t="shared" si="3"/>
        <v/>
      </c>
      <c r="M9" s="176" t="str">
        <f t="shared" si="4"/>
        <v/>
      </c>
      <c r="N9" s="177" t="str">
        <f t="shared" si="5"/>
        <v/>
      </c>
      <c r="O9" s="272" t="str">
        <f t="shared" si="6"/>
        <v>No Runner</v>
      </c>
      <c r="P9" s="61" t="str">
        <f>IF(K9&gt;0,IF(Q9="no","No",RANK(Q9,$Q$3:$Q$34,1)+COUNTIF($Q$3:Q9,Q9)-1),"No Runner")</f>
        <v>No Runner</v>
      </c>
      <c r="Q9" s="61" t="str">
        <f t="shared" si="7"/>
        <v>No Runner</v>
      </c>
      <c r="R9" s="61" t="str">
        <f t="shared" si="8"/>
        <v>No Runner</v>
      </c>
      <c r="S9" s="61" t="str">
        <f t="shared" si="2"/>
        <v/>
      </c>
      <c r="T9" s="374"/>
      <c r="U9" s="399"/>
      <c r="V9" s="400"/>
      <c r="W9" s="400"/>
      <c r="X9" s="401"/>
      <c r="Y9" s="364"/>
      <c r="Z9" s="291"/>
      <c r="AA9" s="292"/>
      <c r="AB9" s="293"/>
    </row>
    <row r="10" spans="1:28" ht="9.9499999999999993" customHeight="1" thickBot="1" x14ac:dyDescent="0.3">
      <c r="A10" s="364"/>
      <c r="B10" s="365"/>
      <c r="C10" s="368"/>
      <c r="D10" s="369"/>
      <c r="E10" s="390"/>
      <c r="F10" s="391"/>
      <c r="G10" s="392"/>
      <c r="H10" s="18" t="str">
        <f t="shared" si="0"/>
        <v/>
      </c>
      <c r="I10" s="18" t="str">
        <f t="shared" si="1"/>
        <v/>
      </c>
      <c r="J10" s="309"/>
      <c r="K10" s="289"/>
      <c r="L10" s="178" t="str">
        <f t="shared" si="3"/>
        <v/>
      </c>
      <c r="M10" s="179" t="str">
        <f t="shared" si="4"/>
        <v/>
      </c>
      <c r="N10" s="180" t="str">
        <f t="shared" si="5"/>
        <v/>
      </c>
      <c r="O10" s="274" t="str">
        <f t="shared" si="6"/>
        <v>No Runner</v>
      </c>
      <c r="P10" s="66" t="str">
        <f>IF(K10&gt;0,IF(Q10="no","No",RANK(Q10,$Q$3:$Q$34,1)+COUNTIF($Q$3:Q10,Q10)-1),"No Runner")</f>
        <v>No Runner</v>
      </c>
      <c r="Q10" s="66" t="str">
        <f t="shared" si="7"/>
        <v>No Runner</v>
      </c>
      <c r="R10" s="66" t="str">
        <f t="shared" si="8"/>
        <v>No Runner</v>
      </c>
      <c r="S10" s="66" t="str">
        <f t="shared" si="2"/>
        <v/>
      </c>
      <c r="T10" s="374"/>
      <c r="U10" s="402" t="s">
        <v>50</v>
      </c>
      <c r="V10" s="403"/>
      <c r="W10" s="403"/>
      <c r="X10" s="404"/>
      <c r="Y10" s="364"/>
      <c r="Z10" s="291"/>
      <c r="AA10" s="292"/>
      <c r="AB10" s="293"/>
    </row>
    <row r="11" spans="1:28" ht="9.9499999999999993" customHeight="1" x14ac:dyDescent="0.25">
      <c r="A11" s="364"/>
      <c r="B11" s="365"/>
      <c r="C11" s="368"/>
      <c r="D11" s="369"/>
      <c r="E11" s="384" t="s">
        <v>4</v>
      </c>
      <c r="F11" s="385"/>
      <c r="G11" s="386"/>
      <c r="H11" s="16" t="str">
        <f t="shared" si="0"/>
        <v/>
      </c>
      <c r="I11" s="16" t="str">
        <f t="shared" si="1"/>
        <v/>
      </c>
      <c r="J11" s="310"/>
      <c r="K11" s="283"/>
      <c r="L11" s="172" t="str">
        <f t="shared" si="3"/>
        <v/>
      </c>
      <c r="M11" s="173" t="str">
        <f t="shared" si="4"/>
        <v/>
      </c>
      <c r="N11" s="174" t="str">
        <f t="shared" si="5"/>
        <v/>
      </c>
      <c r="O11" s="55" t="str">
        <f>IF(K11&gt;0,RANK(K11,$K$11:$K$18,1),"No Runner")</f>
        <v>No Runner</v>
      </c>
      <c r="P11" s="56" t="str">
        <f>IF(K11&gt;0,IF(Q11="no","No",RANK(Q11,$Q$3:$Q$34,1)+COUNTIF($Q$3:Q11,Q11)-1),"No Runner")</f>
        <v>No Runner</v>
      </c>
      <c r="Q11" s="56" t="str">
        <f t="shared" si="7"/>
        <v>No Runner</v>
      </c>
      <c r="R11" s="56" t="str">
        <f t="shared" si="8"/>
        <v>No Runner</v>
      </c>
      <c r="S11" s="56" t="str">
        <f t="shared" si="2"/>
        <v/>
      </c>
      <c r="T11" s="374"/>
      <c r="U11" s="396"/>
      <c r="V11" s="397"/>
      <c r="W11" s="397"/>
      <c r="X11" s="398"/>
      <c r="Y11" s="364"/>
      <c r="Z11" s="291"/>
      <c r="AA11" s="292"/>
      <c r="AB11" s="293"/>
    </row>
    <row r="12" spans="1:28" ht="9.9499999999999993" customHeight="1" x14ac:dyDescent="0.25">
      <c r="A12" s="364"/>
      <c r="B12" s="365"/>
      <c r="C12" s="368"/>
      <c r="D12" s="369"/>
      <c r="E12" s="387"/>
      <c r="F12" s="388"/>
      <c r="G12" s="389"/>
      <c r="H12" s="13" t="str">
        <f t="shared" si="0"/>
        <v/>
      </c>
      <c r="I12" s="13" t="str">
        <f t="shared" si="1"/>
        <v/>
      </c>
      <c r="J12" s="284"/>
      <c r="K12" s="285"/>
      <c r="L12" s="175" t="str">
        <f t="shared" si="3"/>
        <v/>
      </c>
      <c r="M12" s="176" t="str">
        <f t="shared" si="4"/>
        <v/>
      </c>
      <c r="N12" s="177" t="str">
        <f t="shared" si="5"/>
        <v/>
      </c>
      <c r="O12" s="272" t="str">
        <f t="shared" ref="O12:O18" si="9">IF(K12&gt;0,RANK(K12,$K$11:$K$18,1),"No Runner")</f>
        <v>No Runner</v>
      </c>
      <c r="P12" s="61" t="str">
        <f>IF(K12&gt;0,IF(Q12="no","No",RANK(Q12,$Q$3:$Q$34,1)+COUNTIF($Q$3:Q12,Q12)-1),"No Runner")</f>
        <v>No Runner</v>
      </c>
      <c r="Q12" s="61" t="str">
        <f t="shared" si="7"/>
        <v>No Runner</v>
      </c>
      <c r="R12" s="61" t="str">
        <f t="shared" si="8"/>
        <v>No Runner</v>
      </c>
      <c r="S12" s="61" t="str">
        <f t="shared" si="2"/>
        <v/>
      </c>
      <c r="T12" s="374"/>
      <c r="U12" s="399"/>
      <c r="V12" s="400"/>
      <c r="W12" s="400"/>
      <c r="X12" s="401"/>
      <c r="Y12" s="364"/>
      <c r="Z12" s="291"/>
      <c r="AA12" s="292"/>
      <c r="AB12" s="293"/>
    </row>
    <row r="13" spans="1:28" ht="9.9499999999999993" customHeight="1" x14ac:dyDescent="0.25">
      <c r="A13" s="364"/>
      <c r="B13" s="365"/>
      <c r="C13" s="368"/>
      <c r="D13" s="369"/>
      <c r="E13" s="387"/>
      <c r="F13" s="388"/>
      <c r="G13" s="389"/>
      <c r="H13" s="13" t="str">
        <f t="shared" si="0"/>
        <v/>
      </c>
      <c r="I13" s="13" t="str">
        <f t="shared" si="1"/>
        <v/>
      </c>
      <c r="J13" s="284"/>
      <c r="K13" s="285"/>
      <c r="L13" s="175" t="str">
        <f t="shared" si="3"/>
        <v/>
      </c>
      <c r="M13" s="176" t="str">
        <f t="shared" si="4"/>
        <v/>
      </c>
      <c r="N13" s="177" t="str">
        <f t="shared" si="5"/>
        <v/>
      </c>
      <c r="O13" s="272" t="str">
        <f t="shared" si="9"/>
        <v>No Runner</v>
      </c>
      <c r="P13" s="61" t="str">
        <f>IF(K13&gt;0,IF(Q13="no","No",RANK(Q13,$Q$3:$Q$34,1)+COUNTIF($Q$3:Q13,Q13)-1),"No Runner")</f>
        <v>No Runner</v>
      </c>
      <c r="Q13" s="61" t="str">
        <f t="shared" si="7"/>
        <v>No Runner</v>
      </c>
      <c r="R13" s="61" t="str">
        <f t="shared" si="8"/>
        <v>No Runner</v>
      </c>
      <c r="S13" s="61" t="str">
        <f t="shared" si="2"/>
        <v/>
      </c>
      <c r="T13" s="374"/>
      <c r="U13" s="402" t="s">
        <v>52</v>
      </c>
      <c r="V13" s="403"/>
      <c r="W13" s="403"/>
      <c r="X13" s="404"/>
      <c r="Y13" s="364"/>
      <c r="Z13" s="291"/>
      <c r="AA13" s="292"/>
      <c r="AB13" s="293"/>
    </row>
    <row r="14" spans="1:28" ht="9.9499999999999993" customHeight="1" x14ac:dyDescent="0.25">
      <c r="A14" s="364"/>
      <c r="B14" s="365"/>
      <c r="C14" s="368"/>
      <c r="D14" s="369"/>
      <c r="E14" s="387"/>
      <c r="F14" s="388"/>
      <c r="G14" s="389"/>
      <c r="H14" s="13" t="str">
        <f t="shared" si="0"/>
        <v/>
      </c>
      <c r="I14" s="13" t="str">
        <f t="shared" si="1"/>
        <v/>
      </c>
      <c r="J14" s="284"/>
      <c r="K14" s="285"/>
      <c r="L14" s="175" t="str">
        <f t="shared" si="3"/>
        <v/>
      </c>
      <c r="M14" s="176" t="str">
        <f t="shared" si="4"/>
        <v/>
      </c>
      <c r="N14" s="177" t="str">
        <f t="shared" si="5"/>
        <v/>
      </c>
      <c r="O14" s="272" t="str">
        <f t="shared" si="9"/>
        <v>No Runner</v>
      </c>
      <c r="P14" s="61" t="str">
        <f>IF(K14&gt;0,IF(Q14="no","No",RANK(Q14,$Q$3:$Q$34,1)+COUNTIF($Q$3:Q14,Q14)-1),"No Runner")</f>
        <v>No Runner</v>
      </c>
      <c r="Q14" s="61" t="str">
        <f t="shared" si="7"/>
        <v>No Runner</v>
      </c>
      <c r="R14" s="61" t="str">
        <f t="shared" si="8"/>
        <v>No Runner</v>
      </c>
      <c r="S14" s="61" t="str">
        <f t="shared" si="2"/>
        <v/>
      </c>
      <c r="T14" s="374"/>
      <c r="U14" s="396"/>
      <c r="V14" s="397"/>
      <c r="W14" s="397"/>
      <c r="X14" s="398"/>
      <c r="Y14" s="364"/>
      <c r="Z14" s="291"/>
      <c r="AA14" s="292"/>
      <c r="AB14" s="293"/>
    </row>
    <row r="15" spans="1:28" ht="9.9499999999999993" customHeight="1" x14ac:dyDescent="0.25">
      <c r="A15" s="364"/>
      <c r="B15" s="365"/>
      <c r="C15" s="368"/>
      <c r="D15" s="369"/>
      <c r="E15" s="387"/>
      <c r="F15" s="388"/>
      <c r="G15" s="389"/>
      <c r="H15" s="13" t="str">
        <f t="shared" si="0"/>
        <v/>
      </c>
      <c r="I15" s="13" t="str">
        <f t="shared" si="1"/>
        <v/>
      </c>
      <c r="J15" s="284"/>
      <c r="K15" s="285"/>
      <c r="L15" s="175" t="str">
        <f t="shared" si="3"/>
        <v/>
      </c>
      <c r="M15" s="176" t="str">
        <f t="shared" si="4"/>
        <v/>
      </c>
      <c r="N15" s="177" t="str">
        <f t="shared" si="5"/>
        <v/>
      </c>
      <c r="O15" s="272" t="str">
        <f t="shared" si="9"/>
        <v>No Runner</v>
      </c>
      <c r="P15" s="61" t="str">
        <f>IF(K15&gt;0,IF(Q15="no","No",RANK(Q15,$Q$3:$Q$34,1)+COUNTIF($Q$3:Q15,Q15)-1),"No Runner")</f>
        <v>No Runner</v>
      </c>
      <c r="Q15" s="61" t="str">
        <f t="shared" si="7"/>
        <v>No Runner</v>
      </c>
      <c r="R15" s="61" t="str">
        <f t="shared" si="8"/>
        <v>No Runner</v>
      </c>
      <c r="S15" s="61" t="str">
        <f t="shared" si="2"/>
        <v/>
      </c>
      <c r="T15" s="374"/>
      <c r="U15" s="399"/>
      <c r="V15" s="400"/>
      <c r="W15" s="400"/>
      <c r="X15" s="401"/>
      <c r="Y15" s="364"/>
      <c r="Z15" s="291"/>
      <c r="AA15" s="292"/>
      <c r="AB15" s="293"/>
    </row>
    <row r="16" spans="1:28" ht="9.9499999999999993" customHeight="1" x14ac:dyDescent="0.25">
      <c r="A16" s="364"/>
      <c r="B16" s="365"/>
      <c r="C16" s="368"/>
      <c r="D16" s="369"/>
      <c r="E16" s="387"/>
      <c r="F16" s="388"/>
      <c r="G16" s="389"/>
      <c r="H16" s="15" t="str">
        <f t="shared" si="0"/>
        <v/>
      </c>
      <c r="I16" s="15" t="str">
        <f t="shared" si="1"/>
        <v/>
      </c>
      <c r="J16" s="284"/>
      <c r="K16" s="285"/>
      <c r="L16" s="175" t="str">
        <f t="shared" si="3"/>
        <v/>
      </c>
      <c r="M16" s="176" t="str">
        <f t="shared" si="4"/>
        <v/>
      </c>
      <c r="N16" s="177" t="str">
        <f t="shared" si="5"/>
        <v/>
      </c>
      <c r="O16" s="272" t="str">
        <f t="shared" si="9"/>
        <v>No Runner</v>
      </c>
      <c r="P16" s="61" t="str">
        <f>IF(K16&gt;0,IF(Q16="no","No",RANK(Q16,$Q$3:$Q$34,1)+COUNTIF($Q$3:Q16,Q16)-1),"No Runner")</f>
        <v>No Runner</v>
      </c>
      <c r="Q16" s="61" t="str">
        <f t="shared" si="7"/>
        <v>No Runner</v>
      </c>
      <c r="R16" s="61" t="str">
        <f t="shared" si="8"/>
        <v>No Runner</v>
      </c>
      <c r="S16" s="61" t="str">
        <f t="shared" si="2"/>
        <v/>
      </c>
      <c r="T16" s="374"/>
      <c r="U16" s="402" t="s">
        <v>53</v>
      </c>
      <c r="V16" s="403"/>
      <c r="W16" s="403"/>
      <c r="X16" s="404"/>
      <c r="Y16" s="364"/>
      <c r="Z16" s="291"/>
      <c r="AA16" s="292"/>
      <c r="AB16" s="293"/>
    </row>
    <row r="17" spans="1:28" ht="9.9499999999999993" customHeight="1" x14ac:dyDescent="0.25">
      <c r="A17" s="364"/>
      <c r="B17" s="365"/>
      <c r="C17" s="368"/>
      <c r="D17" s="369"/>
      <c r="E17" s="387"/>
      <c r="F17" s="388"/>
      <c r="G17" s="389"/>
      <c r="H17" s="7" t="str">
        <f t="shared" si="0"/>
        <v/>
      </c>
      <c r="I17" s="10" t="str">
        <f t="shared" si="1"/>
        <v/>
      </c>
      <c r="J17" s="286"/>
      <c r="K17" s="285"/>
      <c r="L17" s="175" t="str">
        <f t="shared" si="3"/>
        <v/>
      </c>
      <c r="M17" s="176" t="str">
        <f t="shared" si="4"/>
        <v/>
      </c>
      <c r="N17" s="177" t="str">
        <f t="shared" si="5"/>
        <v/>
      </c>
      <c r="O17" s="272" t="str">
        <f t="shared" si="9"/>
        <v>No Runner</v>
      </c>
      <c r="P17" s="61" t="str">
        <f>IF(K17&gt;0,IF(Q17="no","No",RANK(Q17,$Q$3:$Q$34,1)+COUNTIF($Q$3:Q17,Q17)-1),"No Runner")</f>
        <v>No Runner</v>
      </c>
      <c r="Q17" s="61" t="str">
        <f t="shared" si="7"/>
        <v>No Runner</v>
      </c>
      <c r="R17" s="61" t="str">
        <f t="shared" si="8"/>
        <v>No Runner</v>
      </c>
      <c r="S17" s="61" t="str">
        <f>IF(K17&gt;0,IF(O17=1,"",COUNT($R$3:$R$34)+1-RANK(R17,$R$3:$R$34,0)),"")</f>
        <v/>
      </c>
      <c r="T17" s="374"/>
      <c r="U17" s="396"/>
      <c r="V17" s="397"/>
      <c r="W17" s="397"/>
      <c r="X17" s="398"/>
      <c r="Y17" s="364"/>
      <c r="Z17" s="291"/>
      <c r="AA17" s="292"/>
      <c r="AB17" s="293"/>
    </row>
    <row r="18" spans="1:28" ht="9.9499999999999993" customHeight="1" thickBot="1" x14ac:dyDescent="0.3">
      <c r="A18" s="364"/>
      <c r="B18" s="365"/>
      <c r="C18" s="368"/>
      <c r="D18" s="369"/>
      <c r="E18" s="390"/>
      <c r="F18" s="391"/>
      <c r="G18" s="392"/>
      <c r="H18" s="9" t="str">
        <f t="shared" si="0"/>
        <v/>
      </c>
      <c r="I18" s="11" t="str">
        <f t="shared" si="1"/>
        <v/>
      </c>
      <c r="J18" s="300"/>
      <c r="K18" s="289"/>
      <c r="L18" s="178" t="str">
        <f t="shared" si="3"/>
        <v/>
      </c>
      <c r="M18" s="179" t="str">
        <f t="shared" si="4"/>
        <v/>
      </c>
      <c r="N18" s="180" t="str">
        <f t="shared" si="5"/>
        <v/>
      </c>
      <c r="O18" s="274" t="str">
        <f t="shared" si="9"/>
        <v>No Runner</v>
      </c>
      <c r="P18" s="66" t="str">
        <f>IF(K18&gt;0,IF(Q18="no","No",RANK(Q18,$Q$3:$Q$34,1)+COUNTIF($Q$3:Q18,Q18)-1),"No Runner")</f>
        <v>No Runner</v>
      </c>
      <c r="Q18" s="66" t="str">
        <f t="shared" si="7"/>
        <v>No Runner</v>
      </c>
      <c r="R18" s="66" t="str">
        <f t="shared" si="8"/>
        <v>No Runner</v>
      </c>
      <c r="S18" s="66" t="str">
        <f t="shared" ref="S18:S34" si="10">IF(K18&gt;0,IF(O18=1,"",COUNT($R$3:$R$34)+1-RANK(R18,$R$3:$R$34,0)),"")</f>
        <v/>
      </c>
      <c r="T18" s="374"/>
      <c r="U18" s="399"/>
      <c r="V18" s="400"/>
      <c r="W18" s="400"/>
      <c r="X18" s="401"/>
      <c r="Y18" s="364"/>
      <c r="Z18" s="291"/>
      <c r="AA18" s="292"/>
      <c r="AB18" s="293"/>
    </row>
    <row r="19" spans="1:28" ht="9.9499999999999993" customHeight="1" x14ac:dyDescent="0.25">
      <c r="A19" s="364"/>
      <c r="B19" s="365"/>
      <c r="C19" s="368"/>
      <c r="D19" s="369"/>
      <c r="E19" s="384" t="s">
        <v>6</v>
      </c>
      <c r="F19" s="385"/>
      <c r="G19" s="386"/>
      <c r="H19" s="17" t="str">
        <f t="shared" si="0"/>
        <v/>
      </c>
      <c r="I19" s="17" t="str">
        <f t="shared" si="1"/>
        <v/>
      </c>
      <c r="J19" s="310"/>
      <c r="K19" s="283"/>
      <c r="L19" s="172" t="str">
        <f t="shared" si="3"/>
        <v/>
      </c>
      <c r="M19" s="173" t="str">
        <f t="shared" si="4"/>
        <v/>
      </c>
      <c r="N19" s="174" t="str">
        <f t="shared" si="5"/>
        <v/>
      </c>
      <c r="O19" s="55" t="str">
        <f>IF(K19&gt;0,RANK(K19,$K$19:$K$26,1),"No Runner")</f>
        <v>No Runner</v>
      </c>
      <c r="P19" s="56" t="str">
        <f>IF(K19&gt;0,IF(Q19="no","No",RANK(Q19,$Q$3:$Q$34,1)+COUNTIF($Q$3:Q19,Q19)-1),"No Runner")</f>
        <v>No Runner</v>
      </c>
      <c r="Q19" s="56" t="str">
        <f t="shared" si="7"/>
        <v>No Runner</v>
      </c>
      <c r="R19" s="56" t="str">
        <f t="shared" si="8"/>
        <v>No Runner</v>
      </c>
      <c r="S19" s="56" t="str">
        <f t="shared" si="10"/>
        <v/>
      </c>
      <c r="T19" s="374"/>
      <c r="U19" s="402" t="s">
        <v>54</v>
      </c>
      <c r="V19" s="403"/>
      <c r="W19" s="403"/>
      <c r="X19" s="404"/>
      <c r="Y19" s="364"/>
      <c r="Z19" s="291"/>
      <c r="AA19" s="292"/>
      <c r="AB19" s="293"/>
    </row>
    <row r="20" spans="1:28" ht="9.9499999999999993" customHeight="1" x14ac:dyDescent="0.25">
      <c r="A20" s="364"/>
      <c r="B20" s="365"/>
      <c r="C20" s="368"/>
      <c r="D20" s="369"/>
      <c r="E20" s="387"/>
      <c r="F20" s="388"/>
      <c r="G20" s="389"/>
      <c r="H20" s="13" t="str">
        <f t="shared" si="0"/>
        <v/>
      </c>
      <c r="I20" s="13" t="str">
        <f t="shared" si="1"/>
        <v/>
      </c>
      <c r="J20" s="284"/>
      <c r="K20" s="285"/>
      <c r="L20" s="175" t="str">
        <f t="shared" si="3"/>
        <v/>
      </c>
      <c r="M20" s="176" t="str">
        <f t="shared" si="4"/>
        <v/>
      </c>
      <c r="N20" s="177" t="str">
        <f t="shared" si="5"/>
        <v/>
      </c>
      <c r="O20" s="272" t="str">
        <f t="shared" ref="O20:O26" si="11">IF(K20&gt;0,RANK(K20,$K$19:$K$26,1),"No Runner")</f>
        <v>No Runner</v>
      </c>
      <c r="P20" s="61" t="str">
        <f>IF(K20&gt;0,IF(Q20="no","No",RANK(Q20,$Q$3:$Q$34,1)+COUNTIF($Q$3:Q20,Q20)-1),"No Runner")</f>
        <v>No Runner</v>
      </c>
      <c r="Q20" s="61" t="str">
        <f t="shared" si="7"/>
        <v>No Runner</v>
      </c>
      <c r="R20" s="61" t="str">
        <f t="shared" si="8"/>
        <v>No Runner</v>
      </c>
      <c r="S20" s="61" t="str">
        <f t="shared" si="10"/>
        <v/>
      </c>
      <c r="T20" s="374"/>
      <c r="U20" s="396"/>
      <c r="V20" s="397"/>
      <c r="W20" s="397"/>
      <c r="X20" s="398"/>
      <c r="Y20" s="364"/>
      <c r="Z20" s="291"/>
      <c r="AA20" s="292"/>
      <c r="AB20" s="293"/>
    </row>
    <row r="21" spans="1:28" ht="9.9499999999999993" customHeight="1" x14ac:dyDescent="0.25">
      <c r="A21" s="364"/>
      <c r="B21" s="365"/>
      <c r="C21" s="368"/>
      <c r="D21" s="369"/>
      <c r="E21" s="387"/>
      <c r="F21" s="388"/>
      <c r="G21" s="389"/>
      <c r="H21" s="12" t="str">
        <f t="shared" si="0"/>
        <v/>
      </c>
      <c r="I21" s="12" t="str">
        <f t="shared" si="1"/>
        <v/>
      </c>
      <c r="J21" s="284"/>
      <c r="K21" s="285"/>
      <c r="L21" s="175" t="str">
        <f t="shared" si="3"/>
        <v/>
      </c>
      <c r="M21" s="176" t="str">
        <f t="shared" si="4"/>
        <v/>
      </c>
      <c r="N21" s="177" t="str">
        <f t="shared" si="5"/>
        <v/>
      </c>
      <c r="O21" s="272" t="str">
        <f t="shared" si="11"/>
        <v>No Runner</v>
      </c>
      <c r="P21" s="61" t="str">
        <f>IF(K21&gt;0,IF(Q21="no","No",RANK(Q21,$Q$3:$Q$34,1)+COUNTIF($Q$3:Q21,Q21)-1),"No Runner")</f>
        <v>No Runner</v>
      </c>
      <c r="Q21" s="61" t="str">
        <f t="shared" si="7"/>
        <v>No Runner</v>
      </c>
      <c r="R21" s="61" t="str">
        <f t="shared" si="8"/>
        <v>No Runner</v>
      </c>
      <c r="S21" s="61" t="str">
        <f t="shared" si="10"/>
        <v/>
      </c>
      <c r="T21" s="374"/>
      <c r="U21" s="399"/>
      <c r="V21" s="400"/>
      <c r="W21" s="400"/>
      <c r="X21" s="401"/>
      <c r="Y21" s="364"/>
      <c r="Z21" s="291"/>
      <c r="AA21" s="292"/>
      <c r="AB21" s="293"/>
    </row>
    <row r="22" spans="1:28" ht="9.9499999999999993" customHeight="1" x14ac:dyDescent="0.25">
      <c r="A22" s="364"/>
      <c r="B22" s="365"/>
      <c r="C22" s="368"/>
      <c r="D22" s="369"/>
      <c r="E22" s="387"/>
      <c r="F22" s="388"/>
      <c r="G22" s="389"/>
      <c r="H22" s="12" t="str">
        <f t="shared" si="0"/>
        <v/>
      </c>
      <c r="I22" s="12" t="str">
        <f t="shared" si="1"/>
        <v/>
      </c>
      <c r="J22" s="284"/>
      <c r="K22" s="285"/>
      <c r="L22" s="175" t="str">
        <f t="shared" si="3"/>
        <v/>
      </c>
      <c r="M22" s="176" t="str">
        <f t="shared" si="4"/>
        <v/>
      </c>
      <c r="N22" s="177" t="str">
        <f t="shared" si="5"/>
        <v/>
      </c>
      <c r="O22" s="272" t="str">
        <f t="shared" si="11"/>
        <v>No Runner</v>
      </c>
      <c r="P22" s="61" t="str">
        <f>IF(K22&gt;0,IF(Q22="no","No",RANK(Q22,$Q$3:$Q$34,1)+COUNTIF($Q$3:Q22,Q22)-1),"No Runner")</f>
        <v>No Runner</v>
      </c>
      <c r="Q22" s="61" t="str">
        <f t="shared" si="7"/>
        <v>No Runner</v>
      </c>
      <c r="R22" s="61" t="str">
        <f t="shared" si="8"/>
        <v>No Runner</v>
      </c>
      <c r="S22" s="61" t="str">
        <f t="shared" si="10"/>
        <v/>
      </c>
      <c r="T22" s="374"/>
      <c r="U22" s="405"/>
      <c r="V22" s="406"/>
      <c r="W22" s="406"/>
      <c r="X22" s="407"/>
      <c r="Y22" s="364"/>
      <c r="Z22" s="291"/>
      <c r="AA22" s="292"/>
      <c r="AB22" s="293"/>
    </row>
    <row r="23" spans="1:28" ht="9.9499999999999993" customHeight="1" x14ac:dyDescent="0.25">
      <c r="A23" s="364"/>
      <c r="B23" s="365"/>
      <c r="C23" s="368"/>
      <c r="D23" s="369"/>
      <c r="E23" s="387"/>
      <c r="F23" s="388"/>
      <c r="G23" s="389"/>
      <c r="H23" s="13" t="str">
        <f t="shared" si="0"/>
        <v/>
      </c>
      <c r="I23" s="13" t="str">
        <f t="shared" si="1"/>
        <v/>
      </c>
      <c r="J23" s="284"/>
      <c r="K23" s="285"/>
      <c r="L23" s="175" t="str">
        <f t="shared" si="3"/>
        <v/>
      </c>
      <c r="M23" s="176" t="str">
        <f t="shared" si="4"/>
        <v/>
      </c>
      <c r="N23" s="177" t="str">
        <f t="shared" si="5"/>
        <v/>
      </c>
      <c r="O23" s="272" t="str">
        <f t="shared" si="11"/>
        <v>No Runner</v>
      </c>
      <c r="P23" s="61" t="str">
        <f>IF(K23&gt;0,IF(Q23="no","No",RANK(Q23,$Q$3:$Q$34,1)+COUNTIF($Q$3:Q23,Q23)-1),"No Runner")</f>
        <v>No Runner</v>
      </c>
      <c r="Q23" s="61" t="str">
        <f t="shared" si="7"/>
        <v>No Runner</v>
      </c>
      <c r="R23" s="61" t="str">
        <f t="shared" si="8"/>
        <v>No Runner</v>
      </c>
      <c r="S23" s="61" t="str">
        <f t="shared" si="10"/>
        <v/>
      </c>
      <c r="T23" s="374"/>
      <c r="U23" s="408"/>
      <c r="V23" s="409"/>
      <c r="W23" s="409"/>
      <c r="X23" s="410"/>
      <c r="Y23" s="364"/>
      <c r="Z23" s="291"/>
      <c r="AA23" s="292"/>
      <c r="AB23" s="293"/>
    </row>
    <row r="24" spans="1:28" ht="9.9499999999999993" customHeight="1" x14ac:dyDescent="0.25">
      <c r="A24" s="364"/>
      <c r="B24" s="365"/>
      <c r="C24" s="368"/>
      <c r="D24" s="369"/>
      <c r="E24" s="387"/>
      <c r="F24" s="388"/>
      <c r="G24" s="389"/>
      <c r="H24" s="13" t="str">
        <f t="shared" si="0"/>
        <v/>
      </c>
      <c r="I24" s="13" t="str">
        <f t="shared" si="1"/>
        <v/>
      </c>
      <c r="J24" s="284"/>
      <c r="K24" s="285"/>
      <c r="L24" s="175" t="str">
        <f t="shared" si="3"/>
        <v/>
      </c>
      <c r="M24" s="176" t="str">
        <f t="shared" si="4"/>
        <v/>
      </c>
      <c r="N24" s="177" t="str">
        <f t="shared" si="5"/>
        <v/>
      </c>
      <c r="O24" s="272" t="str">
        <f t="shared" si="11"/>
        <v>No Runner</v>
      </c>
      <c r="P24" s="61" t="str">
        <f>IF(K24&gt;0,IF(Q24="no","No",RANK(Q24,$Q$3:$Q$34,1)+COUNTIF($Q$3:Q24,Q24)-1),"No Runner")</f>
        <v>No Runner</v>
      </c>
      <c r="Q24" s="61" t="str">
        <f t="shared" si="7"/>
        <v>No Runner</v>
      </c>
      <c r="R24" s="61" t="str">
        <f t="shared" si="8"/>
        <v>No Runner</v>
      </c>
      <c r="S24" s="61" t="str">
        <f t="shared" si="10"/>
        <v/>
      </c>
      <c r="T24" s="374"/>
      <c r="U24" s="411"/>
      <c r="V24" s="412"/>
      <c r="W24" s="412"/>
      <c r="X24" s="413"/>
      <c r="Y24" s="364"/>
      <c r="Z24" s="291"/>
      <c r="AA24" s="292"/>
      <c r="AB24" s="293"/>
    </row>
    <row r="25" spans="1:28" ht="9.9499999999999993" customHeight="1" x14ac:dyDescent="0.25">
      <c r="A25" s="364"/>
      <c r="B25" s="365"/>
      <c r="C25" s="368"/>
      <c r="D25" s="369"/>
      <c r="E25" s="387"/>
      <c r="F25" s="388"/>
      <c r="G25" s="389"/>
      <c r="H25" s="7" t="str">
        <f t="shared" si="0"/>
        <v/>
      </c>
      <c r="I25" s="10" t="str">
        <f t="shared" si="1"/>
        <v/>
      </c>
      <c r="J25" s="286"/>
      <c r="K25" s="285"/>
      <c r="L25" s="175" t="str">
        <f t="shared" si="3"/>
        <v/>
      </c>
      <c r="M25" s="176" t="str">
        <f t="shared" si="4"/>
        <v/>
      </c>
      <c r="N25" s="177" t="str">
        <f t="shared" si="5"/>
        <v/>
      </c>
      <c r="O25" s="272" t="str">
        <f t="shared" si="11"/>
        <v>No Runner</v>
      </c>
      <c r="P25" s="61" t="str">
        <f>IF(K25&gt;0,IF(Q25="no","No",RANK(Q25,$Q$3:$Q$34,1)+COUNTIF($Q$3:Q25,Q25)-1),"No Runner")</f>
        <v>No Runner</v>
      </c>
      <c r="Q25" s="61" t="str">
        <f t="shared" si="7"/>
        <v>No Runner</v>
      </c>
      <c r="R25" s="61" t="str">
        <f t="shared" si="8"/>
        <v>No Runner</v>
      </c>
      <c r="S25" s="61" t="str">
        <f t="shared" si="10"/>
        <v/>
      </c>
      <c r="T25" s="374"/>
      <c r="U25" s="405"/>
      <c r="V25" s="406"/>
      <c r="W25" s="406"/>
      <c r="X25" s="407"/>
      <c r="Y25" s="364"/>
      <c r="Z25" s="291"/>
      <c r="AA25" s="292"/>
      <c r="AB25" s="293"/>
    </row>
    <row r="26" spans="1:28" ht="9.9499999999999993" customHeight="1" thickBot="1" x14ac:dyDescent="0.3">
      <c r="A26" s="364"/>
      <c r="B26" s="365"/>
      <c r="C26" s="368"/>
      <c r="D26" s="369"/>
      <c r="E26" s="390"/>
      <c r="F26" s="391"/>
      <c r="G26" s="392"/>
      <c r="H26" s="9" t="str">
        <f t="shared" si="0"/>
        <v/>
      </c>
      <c r="I26" s="11" t="str">
        <f t="shared" si="1"/>
        <v/>
      </c>
      <c r="J26" s="300"/>
      <c r="K26" s="289"/>
      <c r="L26" s="178" t="str">
        <f t="shared" si="3"/>
        <v/>
      </c>
      <c r="M26" s="179" t="str">
        <f t="shared" si="4"/>
        <v/>
      </c>
      <c r="N26" s="180" t="str">
        <f t="shared" si="5"/>
        <v/>
      </c>
      <c r="O26" s="274" t="str">
        <f t="shared" si="11"/>
        <v>No Runner</v>
      </c>
      <c r="P26" s="66" t="str">
        <f>IF(K26&gt;0,IF(Q26="no","No",RANK(Q26,$Q$3:$Q$34,1)+COUNTIF($Q$3:Q26,Q26)-1),"No Runner")</f>
        <v>No Runner</v>
      </c>
      <c r="Q26" s="66" t="str">
        <f t="shared" si="7"/>
        <v>No Runner</v>
      </c>
      <c r="R26" s="66" t="str">
        <f t="shared" si="8"/>
        <v>No Runner</v>
      </c>
      <c r="S26" s="66" t="str">
        <f t="shared" si="10"/>
        <v/>
      </c>
      <c r="T26" s="374"/>
      <c r="U26" s="408"/>
      <c r="V26" s="409"/>
      <c r="W26" s="409"/>
      <c r="X26" s="410"/>
      <c r="Y26" s="364"/>
      <c r="Z26" s="291"/>
      <c r="AA26" s="292"/>
      <c r="AB26" s="293"/>
    </row>
    <row r="27" spans="1:28" ht="9.9499999999999993" customHeight="1" x14ac:dyDescent="0.25">
      <c r="A27" s="364"/>
      <c r="B27" s="365"/>
      <c r="C27" s="368"/>
      <c r="D27" s="369"/>
      <c r="E27" s="414" t="s">
        <v>9</v>
      </c>
      <c r="F27" s="415"/>
      <c r="G27" s="416"/>
      <c r="H27" s="19" t="str">
        <f t="shared" si="0"/>
        <v/>
      </c>
      <c r="I27" s="19" t="str">
        <f t="shared" si="1"/>
        <v/>
      </c>
      <c r="J27" s="310"/>
      <c r="K27" s="283"/>
      <c r="L27" s="172" t="str">
        <f t="shared" si="3"/>
        <v/>
      </c>
      <c r="M27" s="173" t="str">
        <f t="shared" si="4"/>
        <v/>
      </c>
      <c r="N27" s="174" t="str">
        <f t="shared" si="5"/>
        <v/>
      </c>
      <c r="O27" s="69" t="str">
        <f>IF(K27&gt;0,RANK(K27,$K$27:$K$34,1),"No Runner")</f>
        <v>No Runner</v>
      </c>
      <c r="P27" s="56" t="str">
        <f>IF(K27&gt;0,IF(Q27="no","No",RANK(Q27,$Q$3:$Q$34,1)+COUNTIF($Q$3:Q27,Q27)-1),"No Runner")</f>
        <v>No Runner</v>
      </c>
      <c r="Q27" s="56" t="str">
        <f t="shared" si="7"/>
        <v>No Runner</v>
      </c>
      <c r="R27" s="56" t="str">
        <f t="shared" si="8"/>
        <v>No Runner</v>
      </c>
      <c r="S27" s="56" t="str">
        <f t="shared" si="10"/>
        <v/>
      </c>
      <c r="T27" s="374"/>
      <c r="U27" s="411"/>
      <c r="V27" s="412"/>
      <c r="W27" s="412"/>
      <c r="X27" s="413"/>
      <c r="Y27" s="364"/>
      <c r="Z27" s="291"/>
      <c r="AA27" s="292"/>
      <c r="AB27" s="293"/>
    </row>
    <row r="28" spans="1:28" ht="9.9499999999999993" customHeight="1" x14ac:dyDescent="0.25">
      <c r="A28" s="364"/>
      <c r="B28" s="365"/>
      <c r="C28" s="368"/>
      <c r="D28" s="369"/>
      <c r="E28" s="417"/>
      <c r="F28" s="418"/>
      <c r="G28" s="419"/>
      <c r="H28" s="20" t="str">
        <f t="shared" si="0"/>
        <v/>
      </c>
      <c r="I28" s="20" t="str">
        <f t="shared" si="1"/>
        <v/>
      </c>
      <c r="J28" s="284"/>
      <c r="K28" s="285"/>
      <c r="L28" s="175" t="str">
        <f t="shared" si="3"/>
        <v/>
      </c>
      <c r="M28" s="176" t="str">
        <f t="shared" si="4"/>
        <v/>
      </c>
      <c r="N28" s="177" t="str">
        <f t="shared" si="5"/>
        <v/>
      </c>
      <c r="O28" s="273" t="str">
        <f t="shared" ref="O28:O34" si="12">IF(K28&gt;0,RANK(K28,$K$27:$K$34,1),"No Runner")</f>
        <v>No Runner</v>
      </c>
      <c r="P28" s="61" t="str">
        <f>IF(K28&gt;0,IF(Q28="no","No",RANK(Q28,$Q$3:$Q$34,1)+COUNTIF($Q$3:Q28,Q28)-1),"No Runner")</f>
        <v>No Runner</v>
      </c>
      <c r="Q28" s="61" t="str">
        <f t="shared" si="7"/>
        <v>No Runner</v>
      </c>
      <c r="R28" s="61" t="str">
        <f t="shared" si="8"/>
        <v>No Runner</v>
      </c>
      <c r="S28" s="61" t="str">
        <f t="shared" si="10"/>
        <v/>
      </c>
      <c r="T28" s="374"/>
      <c r="U28" s="405"/>
      <c r="V28" s="406"/>
      <c r="W28" s="406"/>
      <c r="X28" s="407"/>
      <c r="Y28" s="364"/>
      <c r="Z28" s="291"/>
      <c r="AA28" s="292"/>
      <c r="AB28" s="293"/>
    </row>
    <row r="29" spans="1:28" ht="9.9499999999999993" customHeight="1" x14ac:dyDescent="0.25">
      <c r="A29" s="364"/>
      <c r="B29" s="365"/>
      <c r="C29" s="368"/>
      <c r="D29" s="369"/>
      <c r="E29" s="417"/>
      <c r="F29" s="418"/>
      <c r="G29" s="419"/>
      <c r="H29" s="21" t="str">
        <f t="shared" si="0"/>
        <v/>
      </c>
      <c r="I29" s="21" t="str">
        <f t="shared" si="1"/>
        <v/>
      </c>
      <c r="J29" s="284"/>
      <c r="K29" s="285"/>
      <c r="L29" s="175" t="str">
        <f t="shared" si="3"/>
        <v/>
      </c>
      <c r="M29" s="176" t="str">
        <f t="shared" si="4"/>
        <v/>
      </c>
      <c r="N29" s="177" t="str">
        <f t="shared" si="5"/>
        <v/>
      </c>
      <c r="O29" s="273" t="str">
        <f t="shared" si="12"/>
        <v>No Runner</v>
      </c>
      <c r="P29" s="61" t="str">
        <f>IF(K29&gt;0,IF(Q29="no","No",RANK(Q29,$Q$3:$Q$34,1)+COUNTIF($Q$3:Q29,Q29)-1),"No Runner")</f>
        <v>No Runner</v>
      </c>
      <c r="Q29" s="61" t="str">
        <f t="shared" si="7"/>
        <v>No Runner</v>
      </c>
      <c r="R29" s="61" t="str">
        <f t="shared" si="8"/>
        <v>No Runner</v>
      </c>
      <c r="S29" s="61" t="str">
        <f t="shared" si="10"/>
        <v/>
      </c>
      <c r="T29" s="374"/>
      <c r="U29" s="408"/>
      <c r="V29" s="409"/>
      <c r="W29" s="409"/>
      <c r="X29" s="410"/>
      <c r="Y29" s="364"/>
      <c r="Z29" s="291"/>
      <c r="AA29" s="292"/>
      <c r="AB29" s="293"/>
    </row>
    <row r="30" spans="1:28" ht="9.9499999999999993" customHeight="1" thickBot="1" x14ac:dyDescent="0.3">
      <c r="A30" s="364"/>
      <c r="B30" s="365"/>
      <c r="C30" s="368"/>
      <c r="D30" s="369"/>
      <c r="E30" s="417"/>
      <c r="F30" s="418"/>
      <c r="G30" s="419"/>
      <c r="H30" s="20" t="str">
        <f t="shared" si="0"/>
        <v/>
      </c>
      <c r="I30" s="20" t="str">
        <f t="shared" si="1"/>
        <v/>
      </c>
      <c r="J30" s="284"/>
      <c r="K30" s="285"/>
      <c r="L30" s="175" t="str">
        <f t="shared" si="3"/>
        <v/>
      </c>
      <c r="M30" s="176" t="str">
        <f t="shared" si="4"/>
        <v/>
      </c>
      <c r="N30" s="177" t="str">
        <f t="shared" si="5"/>
        <v/>
      </c>
      <c r="O30" s="273" t="str">
        <f t="shared" si="12"/>
        <v>No Runner</v>
      </c>
      <c r="P30" s="61" t="str">
        <f>IF(K30&gt;0,IF(Q30="no","No",RANK(Q30,$Q$3:$Q$34,1)+COUNTIF($Q$3:Q30,Q30)-1),"No Runner")</f>
        <v>No Runner</v>
      </c>
      <c r="Q30" s="61" t="str">
        <f t="shared" si="7"/>
        <v>No Runner</v>
      </c>
      <c r="R30" s="61" t="str">
        <f t="shared" si="8"/>
        <v>No Runner</v>
      </c>
      <c r="S30" s="61" t="str">
        <f t="shared" si="10"/>
        <v/>
      </c>
      <c r="T30" s="374"/>
      <c r="U30" s="423"/>
      <c r="V30" s="424"/>
      <c r="W30" s="424"/>
      <c r="X30" s="425"/>
      <c r="Y30" s="364"/>
      <c r="Z30" s="291"/>
      <c r="AA30" s="292"/>
      <c r="AB30" s="293"/>
    </row>
    <row r="31" spans="1:28" ht="9.9499999999999993" customHeight="1" thickBot="1" x14ac:dyDescent="0.3">
      <c r="A31" s="364"/>
      <c r="B31" s="365"/>
      <c r="C31" s="368"/>
      <c r="D31" s="369"/>
      <c r="E31" s="417"/>
      <c r="F31" s="418"/>
      <c r="G31" s="419"/>
      <c r="H31" s="20" t="str">
        <f t="shared" si="0"/>
        <v/>
      </c>
      <c r="I31" s="20" t="str">
        <f t="shared" si="1"/>
        <v/>
      </c>
      <c r="J31" s="284"/>
      <c r="K31" s="285"/>
      <c r="L31" s="175" t="str">
        <f t="shared" si="3"/>
        <v/>
      </c>
      <c r="M31" s="176" t="str">
        <f t="shared" si="4"/>
        <v/>
      </c>
      <c r="N31" s="177" t="str">
        <f t="shared" si="5"/>
        <v/>
      </c>
      <c r="O31" s="273" t="str">
        <f t="shared" si="12"/>
        <v>No Runner</v>
      </c>
      <c r="P31" s="61" t="str">
        <f>IF(K31&gt;0,IF(Q31="no","No",RANK(Q31,$Q$3:$Q$34,1)+COUNTIF($Q$3:Q31,Q31)-1),"No Runner")</f>
        <v>No Runner</v>
      </c>
      <c r="Q31" s="61" t="str">
        <f t="shared" si="7"/>
        <v>No Runner</v>
      </c>
      <c r="R31" s="61" t="str">
        <f t="shared" si="8"/>
        <v>No Runner</v>
      </c>
      <c r="S31" s="61" t="str">
        <f t="shared" si="10"/>
        <v/>
      </c>
      <c r="T31" s="374"/>
      <c r="U31" s="48"/>
      <c r="V31" s="48"/>
      <c r="W31" s="48"/>
      <c r="Y31" s="364"/>
      <c r="Z31" s="291"/>
      <c r="AA31" s="292"/>
      <c r="AB31" s="293"/>
    </row>
    <row r="32" spans="1:28" ht="9.9499999999999993" customHeight="1" thickBot="1" x14ac:dyDescent="0.3">
      <c r="A32" s="364"/>
      <c r="B32" s="365"/>
      <c r="C32" s="368"/>
      <c r="D32" s="369"/>
      <c r="E32" s="417"/>
      <c r="F32" s="418"/>
      <c r="G32" s="419"/>
      <c r="H32" s="20" t="str">
        <f t="shared" si="0"/>
        <v/>
      </c>
      <c r="I32" s="20" t="str">
        <f t="shared" si="1"/>
        <v/>
      </c>
      <c r="J32" s="284"/>
      <c r="K32" s="285"/>
      <c r="L32" s="175" t="str">
        <f t="shared" si="3"/>
        <v/>
      </c>
      <c r="M32" s="176" t="str">
        <f t="shared" si="4"/>
        <v/>
      </c>
      <c r="N32" s="177" t="str">
        <f t="shared" si="5"/>
        <v/>
      </c>
      <c r="O32" s="273" t="str">
        <f t="shared" si="12"/>
        <v>No Runner</v>
      </c>
      <c r="P32" s="61" t="str">
        <f>IF(K32&gt;0,IF(Q32="no","No",RANK(Q32,$Q$3:$Q$34,1)+COUNTIF($Q$3:Q32,Q32)-1),"No Runner")</f>
        <v>No Runner</v>
      </c>
      <c r="Q32" s="61" t="str">
        <f t="shared" si="7"/>
        <v>No Runner</v>
      </c>
      <c r="R32" s="61" t="str">
        <f t="shared" si="8"/>
        <v>No Runner</v>
      </c>
      <c r="S32" s="61" t="str">
        <f t="shared" si="10"/>
        <v/>
      </c>
      <c r="T32" s="374"/>
      <c r="U32" s="426" t="str">
        <f>C2&amp;" Finalists"</f>
        <v>400m Finalists</v>
      </c>
      <c r="V32" s="427"/>
      <c r="W32" s="427"/>
      <c r="X32" s="428"/>
      <c r="Y32" s="364"/>
      <c r="Z32" s="291"/>
      <c r="AA32" s="292"/>
      <c r="AB32" s="293"/>
    </row>
    <row r="33" spans="1:29" ht="9.9499999999999993" customHeight="1" x14ac:dyDescent="0.25">
      <c r="A33" s="432"/>
      <c r="B33" s="433" t="s">
        <v>11</v>
      </c>
      <c r="C33" s="368"/>
      <c r="D33" s="369"/>
      <c r="E33" s="417"/>
      <c r="F33" s="418"/>
      <c r="G33" s="419"/>
      <c r="H33" s="21" t="str">
        <f t="shared" si="0"/>
        <v/>
      </c>
      <c r="I33" s="21" t="str">
        <f t="shared" si="1"/>
        <v/>
      </c>
      <c r="J33" s="284"/>
      <c r="K33" s="285"/>
      <c r="L33" s="175" t="str">
        <f t="shared" si="3"/>
        <v/>
      </c>
      <c r="M33" s="176" t="str">
        <f t="shared" si="4"/>
        <v/>
      </c>
      <c r="N33" s="177" t="str">
        <f t="shared" si="5"/>
        <v/>
      </c>
      <c r="O33" s="273" t="str">
        <f t="shared" si="12"/>
        <v>No Runner</v>
      </c>
      <c r="P33" s="61" t="str">
        <f>IF(K33&gt;0,IF(Q33="no","No",RANK(Q33,$Q$3:$Q$34,1)+COUNTIF($Q$3:Q33,Q33)-1),"No Runner")</f>
        <v>No Runner</v>
      </c>
      <c r="Q33" s="61" t="str">
        <f t="shared" si="7"/>
        <v>No Runner</v>
      </c>
      <c r="R33" s="61" t="str">
        <f t="shared" si="8"/>
        <v>No Runner</v>
      </c>
      <c r="S33" s="61" t="str">
        <f t="shared" si="10"/>
        <v/>
      </c>
      <c r="T33" s="374"/>
      <c r="U33" s="429"/>
      <c r="V33" s="430"/>
      <c r="W33" s="430"/>
      <c r="X33" s="431"/>
      <c r="Y33" s="364"/>
      <c r="Z33" s="291"/>
      <c r="AA33" s="292"/>
      <c r="AB33" s="293"/>
    </row>
    <row r="34" spans="1:29" ht="9.9499999999999993" customHeight="1" thickBot="1" x14ac:dyDescent="0.3">
      <c r="A34" s="432"/>
      <c r="B34" s="434"/>
      <c r="C34" s="368"/>
      <c r="D34" s="369"/>
      <c r="E34" s="420"/>
      <c r="F34" s="421"/>
      <c r="G34" s="422"/>
      <c r="H34" s="11" t="str">
        <f t="shared" si="0"/>
        <v/>
      </c>
      <c r="I34" s="11" t="str">
        <f t="shared" si="1"/>
        <v/>
      </c>
      <c r="J34" s="300"/>
      <c r="K34" s="289"/>
      <c r="L34" s="178" t="str">
        <f t="shared" si="3"/>
        <v/>
      </c>
      <c r="M34" s="179" t="str">
        <f t="shared" si="4"/>
        <v/>
      </c>
      <c r="N34" s="180" t="str">
        <f t="shared" si="5"/>
        <v/>
      </c>
      <c r="O34" s="275" t="str">
        <f t="shared" si="12"/>
        <v>No Runner</v>
      </c>
      <c r="P34" s="66" t="str">
        <f>IF(K34&gt;0,IF(Q34="no","No",RANK(Q34,$Q$3:$Q$34,1)+COUNTIF($Q$3:Q34,Q34)-1),"No Runner")</f>
        <v>No Runner</v>
      </c>
      <c r="Q34" s="66" t="str">
        <f t="shared" si="7"/>
        <v>No Runner</v>
      </c>
      <c r="R34" s="66" t="str">
        <f t="shared" si="8"/>
        <v>No Runner</v>
      </c>
      <c r="S34" s="66" t="str">
        <f t="shared" si="10"/>
        <v/>
      </c>
      <c r="T34" s="374"/>
      <c r="U34" s="268" t="s">
        <v>45</v>
      </c>
      <c r="V34" s="70" t="s">
        <v>1</v>
      </c>
      <c r="W34" s="207" t="s">
        <v>41</v>
      </c>
      <c r="X34" s="71" t="s">
        <v>8</v>
      </c>
      <c r="Y34" s="364"/>
      <c r="Z34" s="294"/>
      <c r="AA34" s="295"/>
      <c r="AB34" s="296"/>
    </row>
    <row r="35" spans="1:29" ht="9.9499999999999993" customHeight="1" thickBot="1" x14ac:dyDescent="0.3">
      <c r="A35" s="432"/>
      <c r="B35" s="169">
        <v>1</v>
      </c>
      <c r="C35" s="368"/>
      <c r="D35" s="369"/>
      <c r="E35" s="435" t="str">
        <f>C2&amp;" Final"</f>
        <v>400m Final</v>
      </c>
      <c r="G35" s="52">
        <v>1</v>
      </c>
      <c r="H35" s="53" t="str">
        <f t="shared" si="0"/>
        <v>Jessica Astill</v>
      </c>
      <c r="I35" s="53" t="str">
        <f t="shared" si="1"/>
        <v>Priory</v>
      </c>
      <c r="J35" s="311">
        <v>324</v>
      </c>
      <c r="K35" s="283">
        <v>55.7</v>
      </c>
      <c r="L35" s="172" t="str">
        <f t="shared" si="3"/>
        <v>NEW</v>
      </c>
      <c r="M35" s="173" t="str">
        <f t="shared" si="4"/>
        <v>YES</v>
      </c>
      <c r="N35" s="174" t="str">
        <f t="shared" si="5"/>
        <v>YES</v>
      </c>
      <c r="O35" s="69"/>
      <c r="P35" s="438" t="str">
        <f>Entries!$A$1</f>
        <v>U19 Girls</v>
      </c>
      <c r="Q35" s="238"/>
      <c r="R35" s="238"/>
      <c r="S35" s="238"/>
      <c r="T35" s="76"/>
      <c r="U35" s="56">
        <v>4</v>
      </c>
      <c r="V35" s="57" t="str">
        <f>IFERROR(INDEX($H$3:$H$34,MATCH($B35,$P$3:$P$34,0)),"")</f>
        <v/>
      </c>
      <c r="W35" s="85" t="str">
        <f>IFERROR(INDEX($I$3:$I$34,MATCH($B35,$P$3:$P$34,0)),"")</f>
        <v/>
      </c>
      <c r="X35" s="54" t="str">
        <f>IFERROR(INDEX($J$3:$J$34,MATCH($B35,$P$3:$P$34,0)),"")</f>
        <v/>
      </c>
      <c r="Y35" s="364"/>
      <c r="Z35" s="277"/>
      <c r="AA35" s="277"/>
      <c r="AB35" s="277"/>
    </row>
    <row r="36" spans="1:29" ht="9.9499999999999993" customHeight="1" thickBot="1" x14ac:dyDescent="0.3">
      <c r="A36" s="432"/>
      <c r="B36" s="49">
        <v>2</v>
      </c>
      <c r="C36" s="368"/>
      <c r="D36" s="369"/>
      <c r="E36" s="436"/>
      <c r="G36" s="43">
        <v>2</v>
      </c>
      <c r="H36" s="40" t="str">
        <f t="shared" si="0"/>
        <v>Jemima Byers</v>
      </c>
      <c r="I36" s="209" t="str">
        <f t="shared" si="1"/>
        <v>Berkhamsted</v>
      </c>
      <c r="J36" s="312">
        <v>105</v>
      </c>
      <c r="K36" s="285">
        <v>59.35</v>
      </c>
      <c r="L36" s="175" t="str">
        <f t="shared" si="3"/>
        <v xml:space="preserve"> </v>
      </c>
      <c r="M36" s="176" t="str">
        <f t="shared" si="4"/>
        <v xml:space="preserve"> </v>
      </c>
      <c r="N36" s="177" t="str">
        <f t="shared" si="5"/>
        <v xml:space="preserve"> </v>
      </c>
      <c r="O36" s="273"/>
      <c r="P36" s="439"/>
      <c r="Q36" s="238"/>
      <c r="R36" s="238"/>
      <c r="S36" s="238"/>
      <c r="T36" s="76"/>
      <c r="U36" s="268">
        <v>5</v>
      </c>
      <c r="V36" s="70" t="str">
        <f t="shared" ref="V36:V42" si="13">IFERROR(INDEX($H$3:$H$34,MATCH($B36,$P$3:$P$34,0)),"")</f>
        <v/>
      </c>
      <c r="W36" s="207" t="str">
        <f t="shared" ref="W36:W42" si="14">IFERROR(INDEX($I$3:$I$34,MATCH($B36,$P$3:$P$34,0)),"")</f>
        <v/>
      </c>
      <c r="X36" s="71" t="str">
        <f>IFERROR(INDEX($J$3:$J$34,MATCH($B36,$P$3:$P$34,0)),"")</f>
        <v/>
      </c>
      <c r="Y36" s="364"/>
      <c r="Z36" s="381" t="s">
        <v>47</v>
      </c>
      <c r="AA36" s="382" t="s">
        <v>46</v>
      </c>
      <c r="AB36" s="383"/>
      <c r="AC36" s="29"/>
    </row>
    <row r="37" spans="1:29" ht="9.9499999999999993" customHeight="1" thickBot="1" x14ac:dyDescent="0.3">
      <c r="A37" s="432"/>
      <c r="B37" s="49">
        <v>3</v>
      </c>
      <c r="C37" s="368"/>
      <c r="D37" s="369"/>
      <c r="E37" s="436"/>
      <c r="G37" s="144">
        <v>3</v>
      </c>
      <c r="H37" s="145" t="str">
        <f t="shared" si="0"/>
        <v/>
      </c>
      <c r="I37" s="210" t="str">
        <f t="shared" si="1"/>
        <v/>
      </c>
      <c r="J37" s="312"/>
      <c r="K37" s="285"/>
      <c r="L37" s="175" t="str">
        <f t="shared" si="3"/>
        <v/>
      </c>
      <c r="M37" s="176" t="str">
        <f t="shared" si="4"/>
        <v/>
      </c>
      <c r="N37" s="177" t="str">
        <f t="shared" si="5"/>
        <v/>
      </c>
      <c r="O37" s="273"/>
      <c r="P37" s="439"/>
      <c r="Q37" s="238"/>
      <c r="R37" s="238"/>
      <c r="S37" s="238"/>
      <c r="T37" s="76"/>
      <c r="U37" s="268">
        <v>3</v>
      </c>
      <c r="V37" s="70" t="str">
        <f t="shared" si="13"/>
        <v/>
      </c>
      <c r="W37" s="207" t="str">
        <f t="shared" si="14"/>
        <v/>
      </c>
      <c r="X37" s="71" t="str">
        <f t="shared" ref="X37:X42" si="15">IFERROR(INDEX($J$3:$J$34,MATCH($B37,$P$3:$P$34,0)),"")</f>
        <v/>
      </c>
      <c r="Y37" s="364"/>
      <c r="Z37" s="290"/>
      <c r="AA37" s="85" t="str">
        <f>IFERROR(VLOOKUP($Z37,Entries!$B$2:$E$1000,2,0),"")</f>
        <v/>
      </c>
      <c r="AB37" s="85" t="str">
        <f>IFERROR(VLOOKUP($Z37,Entries!$B$2:$E$1000,3,0),"")</f>
        <v/>
      </c>
      <c r="AC37" s="54" t="str">
        <f>IFERROR(VLOOKUP($Z37,Entries!$B$2:$E$1000,4,0),"")</f>
        <v/>
      </c>
    </row>
    <row r="38" spans="1:29" ht="9.9499999999999993" customHeight="1" thickBot="1" x14ac:dyDescent="0.3">
      <c r="A38" s="432"/>
      <c r="B38" s="49">
        <v>4</v>
      </c>
      <c r="C38" s="370"/>
      <c r="D38" s="371"/>
      <c r="E38" s="436"/>
      <c r="G38" s="146">
        <v>4</v>
      </c>
      <c r="H38" s="147" t="str">
        <f t="shared" si="0"/>
        <v/>
      </c>
      <c r="I38" s="211" t="str">
        <f t="shared" si="1"/>
        <v/>
      </c>
      <c r="J38" s="312"/>
      <c r="K38" s="285"/>
      <c r="L38" s="175" t="str">
        <f t="shared" si="3"/>
        <v/>
      </c>
      <c r="M38" s="176" t="str">
        <f t="shared" si="4"/>
        <v/>
      </c>
      <c r="N38" s="177" t="str">
        <f t="shared" si="5"/>
        <v/>
      </c>
      <c r="O38" s="273"/>
      <c r="P38" s="439"/>
      <c r="Q38" s="238"/>
      <c r="R38" s="238"/>
      <c r="S38" s="238"/>
      <c r="T38" s="76"/>
      <c r="U38" s="268">
        <v>6</v>
      </c>
      <c r="V38" s="70" t="str">
        <f t="shared" si="13"/>
        <v/>
      </c>
      <c r="W38" s="207" t="str">
        <f t="shared" si="14"/>
        <v/>
      </c>
      <c r="X38" s="71" t="str">
        <f t="shared" si="15"/>
        <v/>
      </c>
      <c r="Y38" s="364"/>
      <c r="Z38" s="269"/>
      <c r="AA38" s="72" t="str">
        <f>IFERROR(VLOOKUP($Z37,Entries!$H$2:$K$1000,2,0),"")</f>
        <v/>
      </c>
      <c r="AB38" s="208" t="str">
        <f>IFERROR(VLOOKUP($Z37,Entries!$H$2:$K$1000,3,0),"")</f>
        <v/>
      </c>
      <c r="AC38" s="73" t="str">
        <f>IFERROR(VLOOKUP($Z37,Entries!$H$2:$K$1000,4,0),"")</f>
        <v/>
      </c>
    </row>
    <row r="39" spans="1:29" ht="9.9499999999999993" customHeight="1" thickBot="1" x14ac:dyDescent="0.3">
      <c r="A39" s="432"/>
      <c r="B39" s="49">
        <v>5</v>
      </c>
      <c r="C39" s="441" t="s">
        <v>18</v>
      </c>
      <c r="D39" s="442"/>
      <c r="E39" s="436"/>
      <c r="G39" s="31">
        <v>5</v>
      </c>
      <c r="H39" s="41" t="str">
        <f t="shared" si="0"/>
        <v/>
      </c>
      <c r="I39" s="212" t="str">
        <f t="shared" si="1"/>
        <v/>
      </c>
      <c r="J39" s="312"/>
      <c r="K39" s="285"/>
      <c r="L39" s="175" t="str">
        <f t="shared" si="3"/>
        <v/>
      </c>
      <c r="M39" s="176" t="str">
        <f t="shared" si="4"/>
        <v/>
      </c>
      <c r="N39" s="177" t="str">
        <f t="shared" si="5"/>
        <v/>
      </c>
      <c r="O39" s="273"/>
      <c r="P39" s="439"/>
      <c r="Q39" s="238"/>
      <c r="R39" s="238"/>
      <c r="S39" s="238"/>
      <c r="T39" s="76"/>
      <c r="U39" s="268">
        <v>2</v>
      </c>
      <c r="V39" s="70" t="str">
        <f t="shared" si="13"/>
        <v/>
      </c>
      <c r="W39" s="207" t="str">
        <f t="shared" si="14"/>
        <v/>
      </c>
      <c r="X39" s="71" t="str">
        <f t="shared" si="15"/>
        <v/>
      </c>
      <c r="Y39" s="364"/>
      <c r="Z39" s="271"/>
      <c r="AA39" s="271"/>
      <c r="AB39" s="271"/>
      <c r="AC39" s="271"/>
    </row>
    <row r="40" spans="1:29" ht="9.9499999999999993" customHeight="1" x14ac:dyDescent="0.25">
      <c r="A40" s="432"/>
      <c r="B40" s="49">
        <v>6</v>
      </c>
      <c r="C40" s="104" t="s">
        <v>15</v>
      </c>
      <c r="D40" s="297">
        <v>58.5</v>
      </c>
      <c r="E40" s="436"/>
      <c r="G40" s="31">
        <v>6</v>
      </c>
      <c r="H40" s="41" t="str">
        <f t="shared" si="0"/>
        <v/>
      </c>
      <c r="I40" s="212" t="str">
        <f t="shared" si="1"/>
        <v/>
      </c>
      <c r="J40" s="312"/>
      <c r="K40" s="285"/>
      <c r="L40" s="175" t="str">
        <f t="shared" si="3"/>
        <v/>
      </c>
      <c r="M40" s="176" t="str">
        <f t="shared" si="4"/>
        <v/>
      </c>
      <c r="N40" s="177" t="str">
        <f t="shared" si="5"/>
        <v/>
      </c>
      <c r="O40" s="273"/>
      <c r="P40" s="439"/>
      <c r="Q40" s="238"/>
      <c r="R40" s="238"/>
      <c r="S40" s="238"/>
      <c r="T40" s="76"/>
      <c r="U40" s="268">
        <v>7</v>
      </c>
      <c r="V40" s="70" t="str">
        <f t="shared" si="13"/>
        <v/>
      </c>
      <c r="W40" s="207" t="str">
        <f t="shared" si="14"/>
        <v/>
      </c>
      <c r="X40" s="71" t="str">
        <f t="shared" si="15"/>
        <v/>
      </c>
      <c r="Y40" s="364"/>
      <c r="Z40" s="271"/>
      <c r="AA40" s="271"/>
      <c r="AB40" s="271"/>
    </row>
    <row r="41" spans="1:29" ht="9.9499999999999993" customHeight="1" x14ac:dyDescent="0.25">
      <c r="A41" s="432"/>
      <c r="B41" s="49">
        <v>7</v>
      </c>
      <c r="C41" s="105" t="s">
        <v>17</v>
      </c>
      <c r="D41" s="298">
        <v>57</v>
      </c>
      <c r="E41" s="436"/>
      <c r="G41" s="31">
        <v>7</v>
      </c>
      <c r="H41" s="41" t="str">
        <f t="shared" si="0"/>
        <v/>
      </c>
      <c r="I41" s="212" t="str">
        <f t="shared" si="1"/>
        <v/>
      </c>
      <c r="J41" s="312"/>
      <c r="K41" s="285"/>
      <c r="L41" s="175" t="str">
        <f t="shared" si="3"/>
        <v/>
      </c>
      <c r="M41" s="176" t="str">
        <f t="shared" si="4"/>
        <v/>
      </c>
      <c r="N41" s="177" t="str">
        <f t="shared" si="5"/>
        <v/>
      </c>
      <c r="O41" s="273"/>
      <c r="P41" s="439"/>
      <c r="Q41" s="238"/>
      <c r="R41" s="238"/>
      <c r="S41" s="238"/>
      <c r="T41" s="76"/>
      <c r="U41" s="268">
        <v>1</v>
      </c>
      <c r="V41" s="70" t="str">
        <f t="shared" si="13"/>
        <v/>
      </c>
      <c r="W41" s="207" t="str">
        <f t="shared" si="14"/>
        <v/>
      </c>
      <c r="X41" s="71" t="str">
        <f t="shared" si="15"/>
        <v/>
      </c>
      <c r="Y41" s="364"/>
      <c r="Z41" s="271"/>
      <c r="AA41" s="271"/>
      <c r="AB41" s="271"/>
    </row>
    <row r="42" spans="1:29" ht="9.9499999999999993" customHeight="1" thickBot="1" x14ac:dyDescent="0.3">
      <c r="A42" s="432"/>
      <c r="B42" s="51">
        <v>8</v>
      </c>
      <c r="C42" s="106" t="s">
        <v>16</v>
      </c>
      <c r="D42" s="299">
        <v>58.3</v>
      </c>
      <c r="E42" s="437"/>
      <c r="G42" s="32">
        <v>8</v>
      </c>
      <c r="H42" s="42" t="str">
        <f t="shared" si="0"/>
        <v/>
      </c>
      <c r="I42" s="213" t="str">
        <f t="shared" si="1"/>
        <v/>
      </c>
      <c r="J42" s="313"/>
      <c r="K42" s="289"/>
      <c r="L42" s="178" t="str">
        <f t="shared" si="3"/>
        <v/>
      </c>
      <c r="M42" s="179" t="str">
        <f t="shared" si="4"/>
        <v/>
      </c>
      <c r="N42" s="180" t="str">
        <f t="shared" si="5"/>
        <v/>
      </c>
      <c r="O42" s="275"/>
      <c r="P42" s="440"/>
      <c r="Q42" s="238"/>
      <c r="R42" s="238"/>
      <c r="S42" s="238"/>
      <c r="T42" s="76"/>
      <c r="U42" s="269">
        <v>8</v>
      </c>
      <c r="V42" s="72" t="str">
        <f t="shared" si="13"/>
        <v/>
      </c>
      <c r="W42" s="208" t="str">
        <f t="shared" si="14"/>
        <v/>
      </c>
      <c r="X42" s="73" t="str">
        <f t="shared" si="15"/>
        <v/>
      </c>
      <c r="Y42" s="364"/>
      <c r="Z42" s="271"/>
      <c r="AA42" s="271"/>
      <c r="AB42" s="271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19" priority="13" operator="between">
      <formula>2.9</formula>
      <formula>3.1</formula>
    </cfRule>
    <cfRule type="cellIs" dxfId="118" priority="14" operator="between">
      <formula>1.9</formula>
      <formula>2.1</formula>
    </cfRule>
    <cfRule type="cellIs" dxfId="117" priority="15" operator="between">
      <formula>0.9</formula>
      <formula>1.1</formula>
    </cfRule>
  </conditionalFormatting>
  <conditionalFormatting sqref="O11:O18">
    <cfRule type="cellIs" dxfId="116" priority="10" operator="between">
      <formula>2.9</formula>
      <formula>3.1</formula>
    </cfRule>
    <cfRule type="cellIs" dxfId="115" priority="11" operator="between">
      <formula>1.9</formula>
      <formula>2.1</formula>
    </cfRule>
    <cfRule type="cellIs" dxfId="114" priority="12" operator="between">
      <formula>0.9</formula>
      <formula>1.1</formula>
    </cfRule>
  </conditionalFormatting>
  <conditionalFormatting sqref="O19:O26">
    <cfRule type="cellIs" dxfId="113" priority="7" operator="between">
      <formula>2.9</formula>
      <formula>3.1</formula>
    </cfRule>
    <cfRule type="cellIs" dxfId="112" priority="8" operator="between">
      <formula>1.9</formula>
      <formula>2.1</formula>
    </cfRule>
    <cfRule type="cellIs" dxfId="111" priority="9" operator="between">
      <formula>0.9</formula>
      <formula>1.1</formula>
    </cfRule>
  </conditionalFormatting>
  <conditionalFormatting sqref="O27:O34">
    <cfRule type="cellIs" dxfId="110" priority="4" operator="between">
      <formula>2.9</formula>
      <formula>3.1</formula>
    </cfRule>
    <cfRule type="cellIs" dxfId="109" priority="5" operator="between">
      <formula>1.9</formula>
      <formula>2.1</formula>
    </cfRule>
    <cfRule type="cellIs" dxfId="108" priority="6" operator="between">
      <formula>0.9</formula>
      <formula>1.1</formula>
    </cfRule>
  </conditionalFormatting>
  <conditionalFormatting sqref="O35:O42">
    <cfRule type="cellIs" dxfId="107" priority="1" operator="between">
      <formula>2.9</formula>
      <formula>3.1</formula>
    </cfRule>
    <cfRule type="cellIs" dxfId="106" priority="2" operator="between">
      <formula>1.9</formula>
      <formula>2.1</formula>
    </cfRule>
    <cfRule type="cellIs" dxfId="105" priority="3" operator="between">
      <formula>0.9</formula>
      <formula>1.1</formula>
    </cfRule>
  </conditionalFormatting>
  <pageMargins left="0.7" right="0.7" top="0.75" bottom="0.75" header="0.3" footer="0.3"/>
  <pageSetup paperSize="11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71"/>
  <sheetViews>
    <sheetView topLeftCell="E23" zoomScale="125" zoomScaleNormal="125" workbookViewId="0">
      <selection activeCell="K39" sqref="K39:K54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46" customWidth="1"/>
    <col min="3" max="3" width="6.7109375" style="246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246" customWidth="1"/>
    <col min="11" max="12" width="10.28515625" style="246" customWidth="1"/>
    <col min="13" max="14" width="6.7109375" style="246" customWidth="1"/>
    <col min="15" max="16" width="5.85546875" style="246" customWidth="1"/>
    <col min="17" max="17" width="10" style="246" customWidth="1"/>
    <col min="18" max="18" width="8.140625" style="246" hidden="1" customWidth="1"/>
    <col min="19" max="19" width="9.42578125" style="246" hidden="1" customWidth="1"/>
    <col min="20" max="20" width="4.7109375" style="246" hidden="1" customWidth="1"/>
    <col min="21" max="21" width="5.140625" style="8" customWidth="1"/>
    <col min="22" max="22" width="6.7109375" style="8" customWidth="1"/>
    <col min="23" max="23" width="13.42578125" style="8" customWidth="1"/>
    <col min="24" max="24" width="18.28515625" style="8" customWidth="1"/>
    <col min="25" max="25" width="6.7109375" style="246" customWidth="1"/>
    <col min="26" max="26" width="4.42578125" style="8" customWidth="1"/>
    <col min="27" max="27" width="5.7109375" style="8" customWidth="1"/>
    <col min="28" max="28" width="15.7109375" style="50" customWidth="1"/>
    <col min="29" max="29" width="20.140625" style="246" customWidth="1"/>
    <col min="30" max="16384" width="9.140625" style="8"/>
  </cols>
  <sheetData>
    <row r="1" spans="1:29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</row>
    <row r="2" spans="1:29" ht="9.9499999999999993" customHeight="1" thickBot="1" x14ac:dyDescent="0.3">
      <c r="A2" s="364"/>
      <c r="B2" s="365"/>
      <c r="C2" s="366" t="s">
        <v>19</v>
      </c>
      <c r="D2" s="367"/>
      <c r="E2" s="37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43</v>
      </c>
      <c r="L2" s="77" t="s">
        <v>49</v>
      </c>
      <c r="M2" s="181" t="s">
        <v>15</v>
      </c>
      <c r="N2" s="171" t="s">
        <v>17</v>
      </c>
      <c r="O2" s="170" t="s">
        <v>16</v>
      </c>
      <c r="P2" s="78" t="s">
        <v>5</v>
      </c>
      <c r="Q2" s="79" t="s">
        <v>10</v>
      </c>
      <c r="R2" s="254"/>
      <c r="S2" s="254"/>
      <c r="T2" s="254"/>
      <c r="U2" s="374"/>
      <c r="V2" s="375" t="s">
        <v>12</v>
      </c>
      <c r="W2" s="376"/>
      <c r="X2" s="376"/>
      <c r="Y2" s="377"/>
      <c r="Z2" s="364"/>
      <c r="AA2" s="381" t="s">
        <v>13</v>
      </c>
      <c r="AB2" s="382"/>
      <c r="AC2" s="383"/>
    </row>
    <row r="3" spans="1:29" ht="9.9499999999999993" customHeight="1" thickBot="1" x14ac:dyDescent="0.3">
      <c r="A3" s="364"/>
      <c r="B3" s="365"/>
      <c r="C3" s="368"/>
      <c r="D3" s="369"/>
      <c r="E3" s="384" t="s">
        <v>3</v>
      </c>
      <c r="F3" s="385"/>
      <c r="G3" s="386"/>
      <c r="H3" s="45" t="str">
        <f t="shared" ref="H3:H9" si="0">IFERROR(VLOOKUP($J3,$AA$2:$AC$38,2,0),"")</f>
        <v/>
      </c>
      <c r="I3" s="45" t="str">
        <f t="shared" ref="I3:I9" si="1">IFERROR(VLOOKUP($J3,$AA$2:$AC$38,3,0),"")</f>
        <v/>
      </c>
      <c r="J3" s="282"/>
      <c r="K3" s="318"/>
      <c r="L3" s="322"/>
      <c r="M3" s="172" t="str">
        <f>IF($K3=$D$52,"Equal",IF($K3&lt;$D$52,IF($K3&gt;0,"NEW","" )," "))</f>
        <v/>
      </c>
      <c r="N3" s="173" t="str">
        <f>IF($K3&lt;=$D$53,IF($K3&gt;0,"YES","" )," ")</f>
        <v/>
      </c>
      <c r="O3" s="174" t="str">
        <f>IF($K3&lt;=$D$54,IF($K3&gt;0,"YES","" )," ")</f>
        <v/>
      </c>
      <c r="P3" s="55" t="str">
        <f>IF(K3&gt;0,RANK(K3,$K$3:$K$20,1),"No Runner")</f>
        <v>No Runner</v>
      </c>
      <c r="Q3" s="56" t="str">
        <f>IF(K3&gt;0,IF(R3="no","No",RANK(R3,$R$3:$R$38,1)+COUNTIF($R$3:R3,R3)-1),"No Runner")</f>
        <v>No Runner</v>
      </c>
      <c r="R3" s="36" t="str">
        <f>IF(K3&gt;0,IF(P3=1,K3,IF(T3&lt;13-COUNTIF($P$3:$P$38,1),K3,"no")),"No Runner")</f>
        <v>No Runner</v>
      </c>
      <c r="S3" s="36" t="str">
        <f>IF(K3&gt;0,IF(P3=1,"First",K3),"No Runner")</f>
        <v>No Runner</v>
      </c>
      <c r="T3" s="56" t="str">
        <f t="shared" ref="T3:T9" si="2">IF(K3&gt;0,IF(P3=1,"",COUNT($S$3:$S$38)+1-RANK(S3,$S$3:$S$38,0)),"")</f>
        <v/>
      </c>
      <c r="U3" s="374"/>
      <c r="V3" s="378"/>
      <c r="W3" s="379"/>
      <c r="X3" s="379"/>
      <c r="Y3" s="380"/>
      <c r="Z3" s="364"/>
      <c r="AA3" s="291">
        <v>61</v>
      </c>
      <c r="AB3" s="292" t="s">
        <v>92</v>
      </c>
      <c r="AC3" s="293" t="s">
        <v>71</v>
      </c>
    </row>
    <row r="4" spans="1:29" ht="9.9499999999999993" customHeight="1" x14ac:dyDescent="0.25">
      <c r="A4" s="364"/>
      <c r="B4" s="365"/>
      <c r="C4" s="368"/>
      <c r="D4" s="369"/>
      <c r="E4" s="387"/>
      <c r="F4" s="388"/>
      <c r="G4" s="389"/>
      <c r="H4" s="13" t="str">
        <f t="shared" si="0"/>
        <v/>
      </c>
      <c r="I4" s="13" t="str">
        <f t="shared" si="1"/>
        <v/>
      </c>
      <c r="J4" s="284"/>
      <c r="K4" s="319"/>
      <c r="L4" s="323"/>
      <c r="M4" s="175" t="str">
        <f t="shared" ref="M4:M54" si="3">IF($K4=$D$52,"Equal",IF($K4&lt;$D$52,IF($K4&gt;0,"NEW","" )," "))</f>
        <v/>
      </c>
      <c r="N4" s="176" t="str">
        <f t="shared" ref="N4:N54" si="4">IF($K4&lt;=$D$53,IF($K4&gt;0,"YES","" )," ")</f>
        <v/>
      </c>
      <c r="O4" s="177" t="str">
        <f t="shared" ref="O4:O54" si="5">IF($K4&lt;=$D$54,IF($K4&gt;0,"YES","" )," ")</f>
        <v/>
      </c>
      <c r="P4" s="255" t="str">
        <f t="shared" ref="P4:P20" si="6">IF(K4&gt;0,RANK(K4,$K$3:$K$20,1),"No Runner")</f>
        <v>No Runner</v>
      </c>
      <c r="Q4" s="61" t="str">
        <f>IF(K4&gt;0,IF(R4="no","No",RANK(R4,$R$3:$R$38,1)+COUNTIF($R$3:R4,R4)-1),"No Runner")</f>
        <v>No Runner</v>
      </c>
      <c r="R4" s="37" t="str">
        <f t="shared" ref="R4:R38" si="7">IF(K4&gt;0,IF(P4=1,K4,IF(T4&lt;13-COUNTIF($P$3:$P$38,1),K4,"no")),"No Runner")</f>
        <v>No Runner</v>
      </c>
      <c r="S4" s="37" t="str">
        <f t="shared" ref="S4:S38" si="8">IF(K4&gt;0,IF(P4=1,"First",K4),"No Runner")</f>
        <v>No Runner</v>
      </c>
      <c r="T4" s="61" t="str">
        <f t="shared" si="2"/>
        <v/>
      </c>
      <c r="U4" s="374"/>
      <c r="V4" s="393" t="s">
        <v>20</v>
      </c>
      <c r="W4" s="394"/>
      <c r="X4" s="394"/>
      <c r="Y4" s="395"/>
      <c r="Z4" s="364"/>
      <c r="AA4" s="291">
        <v>311</v>
      </c>
      <c r="AB4" s="292" t="s">
        <v>93</v>
      </c>
      <c r="AC4" s="293" t="s">
        <v>94</v>
      </c>
    </row>
    <row r="5" spans="1:29" ht="9.9499999999999993" customHeight="1" x14ac:dyDescent="0.25">
      <c r="A5" s="364"/>
      <c r="B5" s="365"/>
      <c r="C5" s="368"/>
      <c r="D5" s="369"/>
      <c r="E5" s="387"/>
      <c r="F5" s="388"/>
      <c r="G5" s="389"/>
      <c r="H5" s="13" t="str">
        <f t="shared" si="0"/>
        <v/>
      </c>
      <c r="I5" s="13" t="str">
        <f t="shared" si="1"/>
        <v/>
      </c>
      <c r="J5" s="284"/>
      <c r="K5" s="319"/>
      <c r="L5" s="323"/>
      <c r="M5" s="175" t="str">
        <f t="shared" si="3"/>
        <v/>
      </c>
      <c r="N5" s="176" t="str">
        <f t="shared" si="4"/>
        <v/>
      </c>
      <c r="O5" s="177" t="str">
        <f t="shared" si="5"/>
        <v/>
      </c>
      <c r="P5" s="255" t="str">
        <f t="shared" si="6"/>
        <v>No Runner</v>
      </c>
      <c r="Q5" s="61" t="str">
        <f>IF(K5&gt;0,IF(R5="no","No",RANK(R5,$R$3:$R$38,1)+COUNTIF($R$3:R5,R5)-1),"No Runner")</f>
        <v>No Runner</v>
      </c>
      <c r="R5" s="37" t="str">
        <f t="shared" si="7"/>
        <v>No Runner</v>
      </c>
      <c r="S5" s="37" t="str">
        <f t="shared" si="8"/>
        <v>No Runner</v>
      </c>
      <c r="T5" s="61" t="str">
        <f t="shared" si="2"/>
        <v/>
      </c>
      <c r="U5" s="374"/>
      <c r="V5" s="396"/>
      <c r="W5" s="397"/>
      <c r="X5" s="397"/>
      <c r="Y5" s="398"/>
      <c r="Z5" s="364"/>
      <c r="AA5" s="291">
        <v>683</v>
      </c>
      <c r="AB5" s="292" t="s">
        <v>95</v>
      </c>
      <c r="AC5" s="293" t="s">
        <v>82</v>
      </c>
    </row>
    <row r="6" spans="1:29" ht="9.9499999999999993" customHeight="1" x14ac:dyDescent="0.25">
      <c r="A6" s="364"/>
      <c r="B6" s="365"/>
      <c r="C6" s="368"/>
      <c r="D6" s="369"/>
      <c r="E6" s="387"/>
      <c r="F6" s="388"/>
      <c r="G6" s="389"/>
      <c r="H6" s="13" t="str">
        <f t="shared" si="0"/>
        <v/>
      </c>
      <c r="I6" s="13" t="str">
        <f t="shared" si="1"/>
        <v/>
      </c>
      <c r="J6" s="284"/>
      <c r="K6" s="319"/>
      <c r="L6" s="323"/>
      <c r="M6" s="175" t="str">
        <f t="shared" si="3"/>
        <v/>
      </c>
      <c r="N6" s="176" t="str">
        <f t="shared" si="4"/>
        <v/>
      </c>
      <c r="O6" s="177" t="str">
        <f t="shared" si="5"/>
        <v/>
      </c>
      <c r="P6" s="255" t="str">
        <f t="shared" si="6"/>
        <v>No Runner</v>
      </c>
      <c r="Q6" s="61" t="str">
        <f>IF(K6&gt;0,IF(R6="no","No",RANK(R6,$R$3:$R$38,1)+COUNTIF($R$3:R6,R6)-1),"No Runner")</f>
        <v>No Runner</v>
      </c>
      <c r="R6" s="37" t="str">
        <f t="shared" si="7"/>
        <v>No Runner</v>
      </c>
      <c r="S6" s="37" t="str">
        <f t="shared" si="8"/>
        <v>No Runner</v>
      </c>
      <c r="T6" s="61" t="str">
        <f t="shared" si="2"/>
        <v/>
      </c>
      <c r="U6" s="374"/>
      <c r="V6" s="399"/>
      <c r="W6" s="400"/>
      <c r="X6" s="400"/>
      <c r="Y6" s="401"/>
      <c r="Z6" s="364"/>
      <c r="AA6" s="291"/>
      <c r="AB6" s="292"/>
      <c r="AC6" s="293"/>
    </row>
    <row r="7" spans="1:29" ht="9.9499999999999993" customHeight="1" x14ac:dyDescent="0.25">
      <c r="A7" s="364"/>
      <c r="B7" s="365"/>
      <c r="C7" s="368"/>
      <c r="D7" s="369"/>
      <c r="E7" s="387"/>
      <c r="F7" s="388"/>
      <c r="G7" s="389"/>
      <c r="H7" s="13" t="str">
        <f t="shared" si="0"/>
        <v/>
      </c>
      <c r="I7" s="13" t="str">
        <f t="shared" si="1"/>
        <v/>
      </c>
      <c r="J7" s="284"/>
      <c r="K7" s="319"/>
      <c r="L7" s="323"/>
      <c r="M7" s="175" t="str">
        <f t="shared" si="3"/>
        <v/>
      </c>
      <c r="N7" s="176" t="str">
        <f t="shared" si="4"/>
        <v/>
      </c>
      <c r="O7" s="177" t="str">
        <f t="shared" si="5"/>
        <v/>
      </c>
      <c r="P7" s="255" t="str">
        <f t="shared" si="6"/>
        <v>No Runner</v>
      </c>
      <c r="Q7" s="61" t="str">
        <f>IF(K7&gt;0,IF(R7="no","No",RANK(R7,$R$3:$R$38,1)+COUNTIF($R$3:R7,R7)-1),"No Runner")</f>
        <v>No Runner</v>
      </c>
      <c r="R7" s="37" t="str">
        <f t="shared" si="7"/>
        <v>No Runner</v>
      </c>
      <c r="S7" s="37" t="str">
        <f t="shared" si="8"/>
        <v>No Runner</v>
      </c>
      <c r="T7" s="61" t="str">
        <f t="shared" si="2"/>
        <v/>
      </c>
      <c r="U7" s="374"/>
      <c r="V7" s="402" t="s">
        <v>51</v>
      </c>
      <c r="W7" s="403"/>
      <c r="X7" s="403"/>
      <c r="Y7" s="404"/>
      <c r="Z7" s="364"/>
      <c r="AA7" s="291"/>
      <c r="AB7" s="292"/>
      <c r="AC7" s="293"/>
    </row>
    <row r="8" spans="1:29" ht="9.9499999999999993" customHeight="1" x14ac:dyDescent="0.25">
      <c r="A8" s="364"/>
      <c r="B8" s="365"/>
      <c r="C8" s="368"/>
      <c r="D8" s="369"/>
      <c r="E8" s="387"/>
      <c r="F8" s="388"/>
      <c r="G8" s="389"/>
      <c r="H8" s="13" t="str">
        <f t="shared" si="0"/>
        <v/>
      </c>
      <c r="I8" s="13" t="str">
        <f t="shared" si="1"/>
        <v/>
      </c>
      <c r="J8" s="284"/>
      <c r="K8" s="319"/>
      <c r="L8" s="323"/>
      <c r="M8" s="175" t="str">
        <f t="shared" si="3"/>
        <v/>
      </c>
      <c r="N8" s="176" t="str">
        <f t="shared" si="4"/>
        <v/>
      </c>
      <c r="O8" s="177" t="str">
        <f t="shared" si="5"/>
        <v/>
      </c>
      <c r="P8" s="255" t="str">
        <f t="shared" si="6"/>
        <v>No Runner</v>
      </c>
      <c r="Q8" s="61" t="str">
        <f>IF(K8&gt;0,IF(R8="no","No",RANK(R8,$R$3:$R$38,1)+COUNTIF($R$3:R8,R8)-1),"No Runner")</f>
        <v>No Runner</v>
      </c>
      <c r="R8" s="37" t="str">
        <f t="shared" si="7"/>
        <v>No Runner</v>
      </c>
      <c r="S8" s="37" t="str">
        <f t="shared" si="8"/>
        <v>No Runner</v>
      </c>
      <c r="T8" s="61" t="str">
        <f t="shared" si="2"/>
        <v/>
      </c>
      <c r="U8" s="374"/>
      <c r="V8" s="396"/>
      <c r="W8" s="397"/>
      <c r="X8" s="397"/>
      <c r="Y8" s="398"/>
      <c r="Z8" s="364"/>
      <c r="AA8" s="291"/>
      <c r="AB8" s="292"/>
      <c r="AC8" s="293"/>
    </row>
    <row r="9" spans="1:29" ht="9.9499999999999993" customHeight="1" x14ac:dyDescent="0.25">
      <c r="A9" s="364"/>
      <c r="B9" s="365"/>
      <c r="C9" s="368"/>
      <c r="D9" s="369"/>
      <c r="E9" s="387"/>
      <c r="F9" s="388"/>
      <c r="G9" s="389"/>
      <c r="H9" s="12" t="str">
        <f t="shared" si="0"/>
        <v/>
      </c>
      <c r="I9" s="12" t="str">
        <f t="shared" si="1"/>
        <v/>
      </c>
      <c r="J9" s="284"/>
      <c r="K9" s="319"/>
      <c r="L9" s="323"/>
      <c r="M9" s="175" t="str">
        <f t="shared" si="3"/>
        <v/>
      </c>
      <c r="N9" s="176" t="str">
        <f t="shared" si="4"/>
        <v/>
      </c>
      <c r="O9" s="177" t="str">
        <f t="shared" si="5"/>
        <v/>
      </c>
      <c r="P9" s="255" t="str">
        <f t="shared" si="6"/>
        <v>No Runner</v>
      </c>
      <c r="Q9" s="61" t="str">
        <f>IF(K9&gt;0,IF(R9="no","No",RANK(R9,$R$3:$R$38,1)+COUNTIF($R$3:R9,R9)-1),"No Runner")</f>
        <v>No Runner</v>
      </c>
      <c r="R9" s="37" t="str">
        <f t="shared" si="7"/>
        <v>No Runner</v>
      </c>
      <c r="S9" s="37" t="str">
        <f t="shared" si="8"/>
        <v>No Runner</v>
      </c>
      <c r="T9" s="61" t="str">
        <f t="shared" si="2"/>
        <v/>
      </c>
      <c r="U9" s="374"/>
      <c r="V9" s="399"/>
      <c r="W9" s="400"/>
      <c r="X9" s="400"/>
      <c r="Y9" s="401"/>
      <c r="Z9" s="364"/>
      <c r="AA9" s="291"/>
      <c r="AB9" s="292"/>
      <c r="AC9" s="293"/>
    </row>
    <row r="10" spans="1:29" ht="9.9499999999999993" customHeight="1" x14ac:dyDescent="0.25">
      <c r="A10" s="364"/>
      <c r="B10" s="365"/>
      <c r="C10" s="368"/>
      <c r="D10" s="369"/>
      <c r="E10" s="387"/>
      <c r="F10" s="388"/>
      <c r="G10" s="389"/>
      <c r="H10" s="260" t="str">
        <f t="shared" ref="H10:H38" si="9">IFERROR(VLOOKUP($J10,$AA$2:$AC$38,2,0),"")</f>
        <v/>
      </c>
      <c r="I10" s="260" t="str">
        <f t="shared" ref="I10:I38" si="10">IFERROR(VLOOKUP($J10,$AA$2:$AC$38,3,0),"")</f>
        <v/>
      </c>
      <c r="J10" s="320"/>
      <c r="K10" s="319"/>
      <c r="L10" s="325"/>
      <c r="M10" s="261" t="str">
        <f t="shared" si="3"/>
        <v/>
      </c>
      <c r="N10" s="262" t="str">
        <f t="shared" si="4"/>
        <v/>
      </c>
      <c r="O10" s="263" t="str">
        <f t="shared" si="5"/>
        <v/>
      </c>
      <c r="P10" s="264" t="str">
        <f t="shared" si="6"/>
        <v>No Runner</v>
      </c>
      <c r="Q10" s="61" t="str">
        <f>IF(K10&gt;0,IF(R10="no","No",RANK(R10,$R$3:$R$38,1)+COUNTIF($R$3:R10,R10)-1),"No Runner")</f>
        <v>No Runner</v>
      </c>
      <c r="R10" s="37" t="str">
        <f t="shared" si="7"/>
        <v>No Runner</v>
      </c>
      <c r="S10" s="37" t="str">
        <f t="shared" ref="S10:S11" si="11">IF(K10&gt;0,IF(P10=1,"First",K10),"No Runner")</f>
        <v>No Runner</v>
      </c>
      <c r="T10" s="61" t="str">
        <f t="shared" ref="T10:T11" si="12">IF(K10&gt;0,IF(P10=1,"",COUNT($S$3:$S$38)+1-RANK(S10,$S$3:$S$38,0)),"")</f>
        <v/>
      </c>
      <c r="U10" s="374"/>
      <c r="V10" s="247"/>
      <c r="W10" s="248"/>
      <c r="X10" s="248"/>
      <c r="Y10" s="249"/>
      <c r="Z10" s="364"/>
      <c r="AA10" s="291"/>
      <c r="AB10" s="292"/>
      <c r="AC10" s="293"/>
    </row>
    <row r="11" spans="1:29" ht="9.9499999999999993" customHeight="1" x14ac:dyDescent="0.25">
      <c r="A11" s="364"/>
      <c r="B11" s="365"/>
      <c r="C11" s="368"/>
      <c r="D11" s="369"/>
      <c r="E11" s="387"/>
      <c r="F11" s="388"/>
      <c r="G11" s="389"/>
      <c r="H11" s="260" t="str">
        <f t="shared" si="9"/>
        <v/>
      </c>
      <c r="I11" s="260" t="str">
        <f t="shared" si="10"/>
        <v/>
      </c>
      <c r="J11" s="320"/>
      <c r="K11" s="319"/>
      <c r="L11" s="325"/>
      <c r="M11" s="261" t="str">
        <f t="shared" si="3"/>
        <v/>
      </c>
      <c r="N11" s="262" t="str">
        <f t="shared" si="4"/>
        <v/>
      </c>
      <c r="O11" s="263" t="str">
        <f t="shared" si="5"/>
        <v/>
      </c>
      <c r="P11" s="264" t="str">
        <f t="shared" si="6"/>
        <v>No Runner</v>
      </c>
      <c r="Q11" s="61" t="str">
        <f>IF(K11&gt;0,IF(R11="no","No",RANK(R11,$R$3:$R$38,1)+COUNTIF($R$3:R11,R11)-1),"No Runner")</f>
        <v>No Runner</v>
      </c>
      <c r="R11" s="37" t="str">
        <f t="shared" si="7"/>
        <v>No Runner</v>
      </c>
      <c r="S11" s="37" t="str">
        <f t="shared" si="11"/>
        <v>No Runner</v>
      </c>
      <c r="T11" s="61" t="str">
        <f t="shared" si="12"/>
        <v/>
      </c>
      <c r="U11" s="374"/>
      <c r="V11" s="247"/>
      <c r="W11" s="248"/>
      <c r="X11" s="248"/>
      <c r="Y11" s="249"/>
      <c r="Z11" s="364"/>
      <c r="AA11" s="291"/>
      <c r="AB11" s="292"/>
      <c r="AC11" s="293"/>
    </row>
    <row r="12" spans="1:29" ht="9.9499999999999993" customHeight="1" thickBot="1" x14ac:dyDescent="0.3">
      <c r="A12" s="364"/>
      <c r="B12" s="365"/>
      <c r="C12" s="368"/>
      <c r="D12" s="369"/>
      <c r="E12" s="387"/>
      <c r="F12" s="388"/>
      <c r="G12" s="389"/>
      <c r="H12" s="260" t="str">
        <f t="shared" si="9"/>
        <v/>
      </c>
      <c r="I12" s="260" t="str">
        <f t="shared" si="10"/>
        <v/>
      </c>
      <c r="J12" s="320"/>
      <c r="K12" s="319"/>
      <c r="L12" s="325"/>
      <c r="M12" s="261" t="str">
        <f t="shared" si="3"/>
        <v/>
      </c>
      <c r="N12" s="262" t="str">
        <f t="shared" si="4"/>
        <v/>
      </c>
      <c r="O12" s="263" t="str">
        <f t="shared" si="5"/>
        <v/>
      </c>
      <c r="P12" s="264" t="str">
        <f t="shared" si="6"/>
        <v>No Runner</v>
      </c>
      <c r="Q12" s="265" t="str">
        <f>IF(K12&gt;0,IF(R12="no","No",RANK(R12,$R$3:$R$38,1)+COUNTIF($R$3:R12,R12)-1),"No Runner")</f>
        <v>No Runner</v>
      </c>
      <c r="R12" s="37" t="str">
        <f t="shared" si="7"/>
        <v>No Runner</v>
      </c>
      <c r="S12" s="37" t="str">
        <f t="shared" si="8"/>
        <v>No Runner</v>
      </c>
      <c r="T12" s="66" t="str">
        <f t="shared" ref="T12:T23" si="13">IF(K12&gt;0,IF(P12=1,"",COUNT($S$3:$S$38)+1-RANK(S12,$S$3:$S$38,0)),"")</f>
        <v/>
      </c>
      <c r="U12" s="374"/>
      <c r="V12" s="402" t="s">
        <v>50</v>
      </c>
      <c r="W12" s="403"/>
      <c r="X12" s="403"/>
      <c r="Y12" s="404"/>
      <c r="Z12" s="364"/>
      <c r="AA12" s="291"/>
      <c r="AB12" s="292"/>
      <c r="AC12" s="293"/>
    </row>
    <row r="13" spans="1:29" ht="9.9499999999999993" customHeight="1" x14ac:dyDescent="0.25">
      <c r="A13" s="364"/>
      <c r="B13" s="365"/>
      <c r="C13" s="368"/>
      <c r="D13" s="369"/>
      <c r="E13" s="443"/>
      <c r="F13" s="444"/>
      <c r="G13" s="445"/>
      <c r="H13" s="260" t="str">
        <f t="shared" si="9"/>
        <v/>
      </c>
      <c r="I13" s="260" t="str">
        <f t="shared" si="10"/>
        <v/>
      </c>
      <c r="J13" s="320"/>
      <c r="K13" s="319"/>
      <c r="L13" s="325"/>
      <c r="M13" s="261" t="str">
        <f t="shared" si="3"/>
        <v/>
      </c>
      <c r="N13" s="262" t="str">
        <f t="shared" si="4"/>
        <v/>
      </c>
      <c r="O13" s="263" t="str">
        <f t="shared" si="5"/>
        <v/>
      </c>
      <c r="P13" s="264" t="str">
        <f t="shared" si="6"/>
        <v>No Runner</v>
      </c>
      <c r="Q13" s="265" t="str">
        <f>IF(K13&gt;0,IF(R13="no","No",RANK(R13,$R$3:$R$38,1)+COUNTIF($R$3:R13,R13)-1),"No Runner")</f>
        <v>No Runner</v>
      </c>
      <c r="R13" s="37" t="str">
        <f t="shared" si="7"/>
        <v>No Runner</v>
      </c>
      <c r="S13" s="37" t="str">
        <f t="shared" si="8"/>
        <v>No Runner</v>
      </c>
      <c r="T13" s="56" t="str">
        <f t="shared" si="13"/>
        <v/>
      </c>
      <c r="U13" s="374"/>
      <c r="V13" s="396"/>
      <c r="W13" s="397"/>
      <c r="X13" s="397"/>
      <c r="Y13" s="398"/>
      <c r="Z13" s="364"/>
      <c r="AA13" s="291"/>
      <c r="AB13" s="292"/>
      <c r="AC13" s="293"/>
    </row>
    <row r="14" spans="1:29" ht="9.9499999999999993" customHeight="1" x14ac:dyDescent="0.25">
      <c r="A14" s="364"/>
      <c r="B14" s="365"/>
      <c r="C14" s="368"/>
      <c r="D14" s="369"/>
      <c r="E14" s="443"/>
      <c r="F14" s="444"/>
      <c r="G14" s="445"/>
      <c r="H14" s="13" t="str">
        <f t="shared" si="9"/>
        <v/>
      </c>
      <c r="I14" s="13" t="str">
        <f t="shared" si="10"/>
        <v/>
      </c>
      <c r="J14" s="284"/>
      <c r="K14" s="319"/>
      <c r="L14" s="323"/>
      <c r="M14" s="175" t="str">
        <f t="shared" si="3"/>
        <v/>
      </c>
      <c r="N14" s="176" t="str">
        <f t="shared" si="4"/>
        <v/>
      </c>
      <c r="O14" s="177" t="str">
        <f t="shared" si="5"/>
        <v/>
      </c>
      <c r="P14" s="255" t="str">
        <f t="shared" si="6"/>
        <v>No Runner</v>
      </c>
      <c r="Q14" s="61" t="str">
        <f>IF(K14&gt;0,IF(R14="no","No",RANK(R14,$R$3:$R$38,1)+COUNTIF($R$3:R14,R14)-1),"No Runner")</f>
        <v>No Runner</v>
      </c>
      <c r="R14" s="37" t="str">
        <f t="shared" si="7"/>
        <v>No Runner</v>
      </c>
      <c r="S14" s="37" t="str">
        <f t="shared" si="8"/>
        <v>No Runner</v>
      </c>
      <c r="T14" s="61" t="str">
        <f t="shared" si="13"/>
        <v/>
      </c>
      <c r="U14" s="374"/>
      <c r="V14" s="399"/>
      <c r="W14" s="400"/>
      <c r="X14" s="400"/>
      <c r="Y14" s="401"/>
      <c r="Z14" s="364"/>
      <c r="AA14" s="291"/>
      <c r="AB14" s="292"/>
      <c r="AC14" s="293"/>
    </row>
    <row r="15" spans="1:29" ht="9.9499999999999993" customHeight="1" x14ac:dyDescent="0.25">
      <c r="A15" s="364"/>
      <c r="B15" s="365"/>
      <c r="C15" s="368"/>
      <c r="D15" s="369"/>
      <c r="E15" s="443"/>
      <c r="F15" s="444"/>
      <c r="G15" s="445"/>
      <c r="H15" s="13" t="str">
        <f t="shared" si="9"/>
        <v/>
      </c>
      <c r="I15" s="13" t="str">
        <f t="shared" si="10"/>
        <v/>
      </c>
      <c r="J15" s="284"/>
      <c r="K15" s="319"/>
      <c r="L15" s="323"/>
      <c r="M15" s="175" t="str">
        <f t="shared" si="3"/>
        <v/>
      </c>
      <c r="N15" s="176" t="str">
        <f t="shared" si="4"/>
        <v/>
      </c>
      <c r="O15" s="177" t="str">
        <f t="shared" si="5"/>
        <v/>
      </c>
      <c r="P15" s="255" t="str">
        <f t="shared" si="6"/>
        <v>No Runner</v>
      </c>
      <c r="Q15" s="61" t="str">
        <f>IF(K15&gt;0,IF(R15="no","No",RANK(R15,$R$3:$R$38,1)+COUNTIF($R$3:R15,R15)-1),"No Runner")</f>
        <v>No Runner</v>
      </c>
      <c r="R15" s="37" t="str">
        <f t="shared" si="7"/>
        <v>No Runner</v>
      </c>
      <c r="S15" s="37" t="str">
        <f t="shared" si="8"/>
        <v>No Runner</v>
      </c>
      <c r="T15" s="61" t="str">
        <f t="shared" si="13"/>
        <v/>
      </c>
      <c r="U15" s="374"/>
      <c r="V15" s="402" t="s">
        <v>52</v>
      </c>
      <c r="W15" s="403"/>
      <c r="X15" s="403"/>
      <c r="Y15" s="404"/>
      <c r="Z15" s="364"/>
      <c r="AA15" s="291"/>
      <c r="AB15" s="292"/>
      <c r="AC15" s="293"/>
    </row>
    <row r="16" spans="1:29" ht="9.9499999999999993" customHeight="1" x14ac:dyDescent="0.25">
      <c r="A16" s="364"/>
      <c r="B16" s="365"/>
      <c r="C16" s="368"/>
      <c r="D16" s="369"/>
      <c r="E16" s="443"/>
      <c r="F16" s="444"/>
      <c r="G16" s="445"/>
      <c r="H16" s="13" t="str">
        <f t="shared" si="9"/>
        <v/>
      </c>
      <c r="I16" s="13" t="str">
        <f t="shared" si="10"/>
        <v/>
      </c>
      <c r="J16" s="284"/>
      <c r="K16" s="319"/>
      <c r="L16" s="323"/>
      <c r="M16" s="175" t="str">
        <f t="shared" si="3"/>
        <v/>
      </c>
      <c r="N16" s="176" t="str">
        <f t="shared" si="4"/>
        <v/>
      </c>
      <c r="O16" s="177" t="str">
        <f t="shared" si="5"/>
        <v/>
      </c>
      <c r="P16" s="255" t="str">
        <f t="shared" si="6"/>
        <v>No Runner</v>
      </c>
      <c r="Q16" s="61" t="str">
        <f>IF(K16&gt;0,IF(R16="no","No",RANK(R16,$R$3:$R$38,1)+COUNTIF($R$3:R16,R16)-1),"No Runner")</f>
        <v>No Runner</v>
      </c>
      <c r="R16" s="37" t="str">
        <f t="shared" si="7"/>
        <v>No Runner</v>
      </c>
      <c r="S16" s="37" t="str">
        <f t="shared" si="8"/>
        <v>No Runner</v>
      </c>
      <c r="T16" s="61" t="str">
        <f t="shared" si="13"/>
        <v/>
      </c>
      <c r="U16" s="374"/>
      <c r="V16" s="396"/>
      <c r="W16" s="397"/>
      <c r="X16" s="397"/>
      <c r="Y16" s="398"/>
      <c r="Z16" s="364"/>
      <c r="AA16" s="291"/>
      <c r="AB16" s="292"/>
      <c r="AC16" s="293"/>
    </row>
    <row r="17" spans="1:29" ht="9.9499999999999993" customHeight="1" x14ac:dyDescent="0.25">
      <c r="A17" s="364"/>
      <c r="B17" s="365"/>
      <c r="C17" s="368"/>
      <c r="D17" s="369"/>
      <c r="E17" s="443"/>
      <c r="F17" s="444"/>
      <c r="G17" s="445"/>
      <c r="H17" s="13" t="str">
        <f t="shared" si="9"/>
        <v/>
      </c>
      <c r="I17" s="13" t="str">
        <f t="shared" si="10"/>
        <v/>
      </c>
      <c r="J17" s="284"/>
      <c r="K17" s="319"/>
      <c r="L17" s="323"/>
      <c r="M17" s="175" t="str">
        <f t="shared" si="3"/>
        <v/>
      </c>
      <c r="N17" s="176" t="str">
        <f t="shared" si="4"/>
        <v/>
      </c>
      <c r="O17" s="177" t="str">
        <f t="shared" si="5"/>
        <v/>
      </c>
      <c r="P17" s="255" t="str">
        <f t="shared" si="6"/>
        <v>No Runner</v>
      </c>
      <c r="Q17" s="61" t="str">
        <f>IF(K17&gt;0,IF(R17="no","No",RANK(R17,$R$3:$R$38,1)+COUNTIF($R$3:R17,R17)-1),"No Runner")</f>
        <v>No Runner</v>
      </c>
      <c r="R17" s="37" t="str">
        <f t="shared" si="7"/>
        <v>No Runner</v>
      </c>
      <c r="S17" s="37" t="str">
        <f t="shared" si="8"/>
        <v>No Runner</v>
      </c>
      <c r="T17" s="61" t="str">
        <f t="shared" si="13"/>
        <v/>
      </c>
      <c r="U17" s="374"/>
      <c r="V17" s="399"/>
      <c r="W17" s="400"/>
      <c r="X17" s="400"/>
      <c r="Y17" s="401"/>
      <c r="Z17" s="364"/>
      <c r="AA17" s="291"/>
      <c r="AB17" s="292"/>
      <c r="AC17" s="293"/>
    </row>
    <row r="18" spans="1:29" ht="9.9499999999999993" customHeight="1" x14ac:dyDescent="0.25">
      <c r="A18" s="364"/>
      <c r="B18" s="365"/>
      <c r="C18" s="368"/>
      <c r="D18" s="369"/>
      <c r="E18" s="443"/>
      <c r="F18" s="444"/>
      <c r="G18" s="445"/>
      <c r="H18" s="15" t="str">
        <f t="shared" si="9"/>
        <v/>
      </c>
      <c r="I18" s="15" t="str">
        <f t="shared" si="10"/>
        <v/>
      </c>
      <c r="J18" s="284"/>
      <c r="K18" s="319"/>
      <c r="L18" s="323"/>
      <c r="M18" s="175" t="str">
        <f t="shared" si="3"/>
        <v/>
      </c>
      <c r="N18" s="176" t="str">
        <f t="shared" si="4"/>
        <v/>
      </c>
      <c r="O18" s="177" t="str">
        <f t="shared" si="5"/>
        <v/>
      </c>
      <c r="P18" s="255" t="str">
        <f t="shared" si="6"/>
        <v>No Runner</v>
      </c>
      <c r="Q18" s="61" t="str">
        <f>IF(K18&gt;0,IF(R18="no","No",RANK(R18,$R$3:$R$38,1)+COUNTIF($R$3:R18,R18)-1),"No Runner")</f>
        <v>No Runner</v>
      </c>
      <c r="R18" s="37" t="str">
        <f t="shared" si="7"/>
        <v>No Runner</v>
      </c>
      <c r="S18" s="37" t="str">
        <f t="shared" si="8"/>
        <v>No Runner</v>
      </c>
      <c r="T18" s="61" t="str">
        <f t="shared" si="13"/>
        <v/>
      </c>
      <c r="U18" s="374"/>
      <c r="V18" s="402" t="s">
        <v>53</v>
      </c>
      <c r="W18" s="403"/>
      <c r="X18" s="403"/>
      <c r="Y18" s="404"/>
      <c r="Z18" s="364"/>
      <c r="AA18" s="291"/>
      <c r="AB18" s="292"/>
      <c r="AC18" s="293"/>
    </row>
    <row r="19" spans="1:29" ht="9.9499999999999993" customHeight="1" x14ac:dyDescent="0.25">
      <c r="A19" s="364"/>
      <c r="B19" s="365"/>
      <c r="C19" s="368"/>
      <c r="D19" s="369"/>
      <c r="E19" s="443"/>
      <c r="F19" s="444"/>
      <c r="G19" s="445"/>
      <c r="H19" s="7" t="str">
        <f t="shared" si="9"/>
        <v/>
      </c>
      <c r="I19" s="10" t="str">
        <f t="shared" si="10"/>
        <v/>
      </c>
      <c r="J19" s="286"/>
      <c r="K19" s="319"/>
      <c r="L19" s="323"/>
      <c r="M19" s="175" t="str">
        <f t="shared" si="3"/>
        <v/>
      </c>
      <c r="N19" s="176" t="str">
        <f t="shared" si="4"/>
        <v/>
      </c>
      <c r="O19" s="177" t="str">
        <f t="shared" si="5"/>
        <v/>
      </c>
      <c r="P19" s="255" t="str">
        <f t="shared" si="6"/>
        <v>No Runner</v>
      </c>
      <c r="Q19" s="61" t="str">
        <f>IF(K19&gt;0,IF(R19="no","No",RANK(R19,$R$3:$R$38,1)+COUNTIF($R$3:R19,R19)-1),"No Runner")</f>
        <v>No Runner</v>
      </c>
      <c r="R19" s="37" t="str">
        <f t="shared" si="7"/>
        <v>No Runner</v>
      </c>
      <c r="S19" s="37" t="str">
        <f t="shared" si="8"/>
        <v>No Runner</v>
      </c>
      <c r="T19" s="61" t="str">
        <f t="shared" si="13"/>
        <v/>
      </c>
      <c r="U19" s="374"/>
      <c r="V19" s="396"/>
      <c r="W19" s="397"/>
      <c r="X19" s="397"/>
      <c r="Y19" s="398"/>
      <c r="Z19" s="364"/>
      <c r="AA19" s="291"/>
      <c r="AB19" s="292"/>
      <c r="AC19" s="293"/>
    </row>
    <row r="20" spans="1:29" ht="9.9499999999999993" customHeight="1" thickBot="1" x14ac:dyDescent="0.3">
      <c r="A20" s="364"/>
      <c r="B20" s="365"/>
      <c r="C20" s="368"/>
      <c r="D20" s="369"/>
      <c r="E20" s="446"/>
      <c r="F20" s="447"/>
      <c r="G20" s="448"/>
      <c r="H20" s="9" t="str">
        <f t="shared" si="9"/>
        <v/>
      </c>
      <c r="I20" s="11" t="str">
        <f t="shared" si="10"/>
        <v/>
      </c>
      <c r="J20" s="300"/>
      <c r="K20" s="321"/>
      <c r="L20" s="324"/>
      <c r="M20" s="178" t="str">
        <f t="shared" si="3"/>
        <v/>
      </c>
      <c r="N20" s="179" t="str">
        <f t="shared" si="4"/>
        <v/>
      </c>
      <c r="O20" s="180" t="str">
        <f t="shared" si="5"/>
        <v/>
      </c>
      <c r="P20" s="256" t="str">
        <f t="shared" si="6"/>
        <v>No Runner</v>
      </c>
      <c r="Q20" s="66" t="str">
        <f>IF(K20&gt;0,IF(R20="no","No",RANK(R20,$R$3:$R$38,1)+COUNTIF($R$3:R20,R20)-1),"No Runner")</f>
        <v>No Runner</v>
      </c>
      <c r="R20" s="38" t="str">
        <f t="shared" si="7"/>
        <v>No Runner</v>
      </c>
      <c r="S20" s="38" t="str">
        <f t="shared" si="8"/>
        <v>No Runner</v>
      </c>
      <c r="T20" s="66" t="str">
        <f t="shared" si="13"/>
        <v/>
      </c>
      <c r="U20" s="374"/>
      <c r="V20" s="399"/>
      <c r="W20" s="400"/>
      <c r="X20" s="400"/>
      <c r="Y20" s="401"/>
      <c r="Z20" s="364"/>
      <c r="AA20" s="291"/>
      <c r="AB20" s="292"/>
      <c r="AC20" s="293"/>
    </row>
    <row r="21" spans="1:29" ht="9.9499999999999993" customHeight="1" x14ac:dyDescent="0.25">
      <c r="A21" s="364"/>
      <c r="B21" s="365"/>
      <c r="C21" s="368"/>
      <c r="D21" s="369"/>
      <c r="E21" s="384" t="s">
        <v>6</v>
      </c>
      <c r="F21" s="385"/>
      <c r="G21" s="386"/>
      <c r="H21" s="17" t="str">
        <f t="shared" si="9"/>
        <v/>
      </c>
      <c r="I21" s="17" t="str">
        <f t="shared" si="10"/>
        <v/>
      </c>
      <c r="J21" s="310"/>
      <c r="K21" s="318"/>
      <c r="L21" s="322"/>
      <c r="M21" s="172" t="str">
        <f t="shared" si="3"/>
        <v/>
      </c>
      <c r="N21" s="173" t="str">
        <f t="shared" si="4"/>
        <v/>
      </c>
      <c r="O21" s="174" t="str">
        <f t="shared" si="5"/>
        <v/>
      </c>
      <c r="P21" s="55" t="str">
        <f>IF(K21&gt;0,RANK(K21,$K$21:$K$38,1),"No Runner")</f>
        <v>No Runner</v>
      </c>
      <c r="Q21" s="56" t="str">
        <f>IF(K21&gt;0,IF(R21="no","No",RANK(R21,$R$3:$R$38,1)+COUNTIF($R$3:R21,R21)-1),"No Runner")</f>
        <v>No Runner</v>
      </c>
      <c r="R21" s="36" t="str">
        <f t="shared" si="7"/>
        <v>No Runner</v>
      </c>
      <c r="S21" s="36" t="str">
        <f t="shared" si="8"/>
        <v>No Runner</v>
      </c>
      <c r="T21" s="56" t="str">
        <f t="shared" si="13"/>
        <v/>
      </c>
      <c r="U21" s="374"/>
      <c r="V21" s="402" t="s">
        <v>54</v>
      </c>
      <c r="W21" s="403"/>
      <c r="X21" s="403"/>
      <c r="Y21" s="404"/>
      <c r="Z21" s="364"/>
      <c r="AA21" s="291"/>
      <c r="AB21" s="292"/>
      <c r="AC21" s="293"/>
    </row>
    <row r="22" spans="1:29" ht="9.9499999999999993" customHeight="1" x14ac:dyDescent="0.25">
      <c r="A22" s="364"/>
      <c r="B22" s="365"/>
      <c r="C22" s="368"/>
      <c r="D22" s="369"/>
      <c r="E22" s="387"/>
      <c r="F22" s="388"/>
      <c r="G22" s="389"/>
      <c r="H22" s="13" t="str">
        <f t="shared" si="9"/>
        <v/>
      </c>
      <c r="I22" s="13" t="str">
        <f t="shared" si="10"/>
        <v/>
      </c>
      <c r="J22" s="284"/>
      <c r="K22" s="319"/>
      <c r="L22" s="323"/>
      <c r="M22" s="175" t="str">
        <f t="shared" si="3"/>
        <v/>
      </c>
      <c r="N22" s="176" t="str">
        <f t="shared" si="4"/>
        <v/>
      </c>
      <c r="O22" s="177" t="str">
        <f t="shared" si="5"/>
        <v/>
      </c>
      <c r="P22" s="255" t="str">
        <f t="shared" ref="P22:P38" si="14">IF(K22&gt;0,RANK(K22,$K$21:$K$38,1),"No Runner")</f>
        <v>No Runner</v>
      </c>
      <c r="Q22" s="61" t="str">
        <f>IF(K22&gt;0,IF(R22="no","No",RANK(R22,$R$3:$R$38,1)+COUNTIF($R$3:R22,R22)-1),"No Runner")</f>
        <v>No Runner</v>
      </c>
      <c r="R22" s="37" t="str">
        <f t="shared" si="7"/>
        <v>No Runner</v>
      </c>
      <c r="S22" s="37" t="str">
        <f t="shared" si="8"/>
        <v>No Runner</v>
      </c>
      <c r="T22" s="61" t="str">
        <f t="shared" si="13"/>
        <v/>
      </c>
      <c r="U22" s="374"/>
      <c r="V22" s="396"/>
      <c r="W22" s="397"/>
      <c r="X22" s="397"/>
      <c r="Y22" s="398"/>
      <c r="Z22" s="364"/>
      <c r="AA22" s="291"/>
      <c r="AB22" s="292"/>
      <c r="AC22" s="293"/>
    </row>
    <row r="23" spans="1:29" ht="9.9499999999999993" customHeight="1" x14ac:dyDescent="0.25">
      <c r="A23" s="364"/>
      <c r="B23" s="365"/>
      <c r="C23" s="368"/>
      <c r="D23" s="369"/>
      <c r="E23" s="387"/>
      <c r="F23" s="388"/>
      <c r="G23" s="389"/>
      <c r="H23" s="12" t="str">
        <f t="shared" si="9"/>
        <v/>
      </c>
      <c r="I23" s="12" t="str">
        <f t="shared" si="10"/>
        <v/>
      </c>
      <c r="J23" s="284"/>
      <c r="K23" s="319"/>
      <c r="L23" s="323"/>
      <c r="M23" s="175" t="str">
        <f t="shared" si="3"/>
        <v/>
      </c>
      <c r="N23" s="176" t="str">
        <f t="shared" si="4"/>
        <v/>
      </c>
      <c r="O23" s="177" t="str">
        <f t="shared" si="5"/>
        <v/>
      </c>
      <c r="P23" s="255" t="str">
        <f t="shared" si="14"/>
        <v>No Runner</v>
      </c>
      <c r="Q23" s="61" t="str">
        <f>IF(K23&gt;0,IF(R23="no","No",RANK(R23,$R$3:$R$38,1)+COUNTIF($R$3:R23,R23)-1),"No Runner")</f>
        <v>No Runner</v>
      </c>
      <c r="R23" s="37" t="str">
        <f t="shared" si="7"/>
        <v>No Runner</v>
      </c>
      <c r="S23" s="37" t="str">
        <f t="shared" si="8"/>
        <v>No Runner</v>
      </c>
      <c r="T23" s="61" t="str">
        <f t="shared" si="13"/>
        <v/>
      </c>
      <c r="U23" s="374"/>
      <c r="V23" s="399"/>
      <c r="W23" s="400"/>
      <c r="X23" s="400"/>
      <c r="Y23" s="401"/>
      <c r="Z23" s="364"/>
      <c r="AA23" s="291"/>
      <c r="AB23" s="292"/>
      <c r="AC23" s="293"/>
    </row>
    <row r="24" spans="1:29" ht="9.9499999999999993" customHeight="1" x14ac:dyDescent="0.25">
      <c r="A24" s="364"/>
      <c r="B24" s="365"/>
      <c r="C24" s="368"/>
      <c r="D24" s="369"/>
      <c r="E24" s="387"/>
      <c r="F24" s="388"/>
      <c r="G24" s="389"/>
      <c r="H24" s="12" t="str">
        <f t="shared" si="9"/>
        <v/>
      </c>
      <c r="I24" s="12" t="str">
        <f t="shared" si="10"/>
        <v/>
      </c>
      <c r="J24" s="284"/>
      <c r="K24" s="319"/>
      <c r="L24" s="323"/>
      <c r="M24" s="175" t="str">
        <f t="shared" si="3"/>
        <v/>
      </c>
      <c r="N24" s="176" t="str">
        <f t="shared" si="4"/>
        <v/>
      </c>
      <c r="O24" s="177" t="str">
        <f t="shared" si="5"/>
        <v/>
      </c>
      <c r="P24" s="255" t="str">
        <f t="shared" si="14"/>
        <v>No Runner</v>
      </c>
      <c r="Q24" s="61" t="str">
        <f>IF(K24&gt;0,IF(R24="no","No",RANK(R24,$R$3:$R$38,1)+COUNTIF($R$3:R24,R24)-1),"No Runner")</f>
        <v>No Runner</v>
      </c>
      <c r="R24" s="37" t="str">
        <f t="shared" si="7"/>
        <v>No Runner</v>
      </c>
      <c r="S24" s="37" t="str">
        <f t="shared" ref="S24:S26" si="15">IF(K24&gt;0,IF(P24=1,"First",K24),"No Runner")</f>
        <v>No Runner</v>
      </c>
      <c r="T24" s="61" t="str">
        <f t="shared" ref="T24:T26" si="16">IF(K24&gt;0,IF(P24=1,"",COUNT($S$3:$S$38)+1-RANK(S24,$S$3:$S$38,0)),"")</f>
        <v/>
      </c>
      <c r="U24" s="374"/>
      <c r="V24" s="247"/>
      <c r="W24" s="248"/>
      <c r="X24" s="248"/>
      <c r="Y24" s="249"/>
      <c r="Z24" s="364"/>
      <c r="AA24" s="291"/>
      <c r="AB24" s="292"/>
      <c r="AC24" s="293"/>
    </row>
    <row r="25" spans="1:29" ht="9.9499999999999993" customHeight="1" x14ac:dyDescent="0.25">
      <c r="A25" s="364"/>
      <c r="B25" s="365"/>
      <c r="C25" s="368"/>
      <c r="D25" s="369"/>
      <c r="E25" s="387"/>
      <c r="F25" s="388"/>
      <c r="G25" s="389"/>
      <c r="H25" s="12" t="str">
        <f t="shared" si="9"/>
        <v/>
      </c>
      <c r="I25" s="12" t="str">
        <f t="shared" si="10"/>
        <v/>
      </c>
      <c r="J25" s="284"/>
      <c r="K25" s="319"/>
      <c r="L25" s="323"/>
      <c r="M25" s="175" t="str">
        <f t="shared" si="3"/>
        <v/>
      </c>
      <c r="N25" s="176" t="str">
        <f t="shared" si="4"/>
        <v/>
      </c>
      <c r="O25" s="177" t="str">
        <f t="shared" si="5"/>
        <v/>
      </c>
      <c r="P25" s="255" t="str">
        <f t="shared" si="14"/>
        <v>No Runner</v>
      </c>
      <c r="Q25" s="61" t="str">
        <f>IF(K25&gt;0,IF(R25="no","No",RANK(R25,$R$3:$R$38,1)+COUNTIF($R$3:R25,R25)-1),"No Runner")</f>
        <v>No Runner</v>
      </c>
      <c r="R25" s="37" t="str">
        <f t="shared" si="7"/>
        <v>No Runner</v>
      </c>
      <c r="S25" s="37" t="str">
        <f t="shared" si="15"/>
        <v>No Runner</v>
      </c>
      <c r="T25" s="61" t="str">
        <f t="shared" si="16"/>
        <v/>
      </c>
      <c r="U25" s="374"/>
      <c r="V25" s="247"/>
      <c r="W25" s="248"/>
      <c r="X25" s="248"/>
      <c r="Y25" s="249"/>
      <c r="Z25" s="364"/>
      <c r="AA25" s="291"/>
      <c r="AB25" s="292"/>
      <c r="AC25" s="293"/>
    </row>
    <row r="26" spans="1:29" ht="9.9499999999999993" customHeight="1" x14ac:dyDescent="0.25">
      <c r="A26" s="364"/>
      <c r="B26" s="365"/>
      <c r="C26" s="368"/>
      <c r="D26" s="369"/>
      <c r="E26" s="387"/>
      <c r="F26" s="388"/>
      <c r="G26" s="389"/>
      <c r="H26" s="12" t="str">
        <f t="shared" si="9"/>
        <v/>
      </c>
      <c r="I26" s="12" t="str">
        <f t="shared" si="10"/>
        <v/>
      </c>
      <c r="J26" s="284"/>
      <c r="K26" s="319"/>
      <c r="L26" s="323"/>
      <c r="M26" s="175" t="str">
        <f t="shared" si="3"/>
        <v/>
      </c>
      <c r="N26" s="176" t="str">
        <f t="shared" si="4"/>
        <v/>
      </c>
      <c r="O26" s="177" t="str">
        <f t="shared" si="5"/>
        <v/>
      </c>
      <c r="P26" s="255" t="str">
        <f t="shared" si="14"/>
        <v>No Runner</v>
      </c>
      <c r="Q26" s="61" t="str">
        <f>IF(K26&gt;0,IF(R26="no","No",RANK(R26,$R$3:$R$38,1)+COUNTIF($R$3:R26,R26)-1),"No Runner")</f>
        <v>No Runner</v>
      </c>
      <c r="R26" s="37" t="str">
        <f t="shared" si="7"/>
        <v>No Runner</v>
      </c>
      <c r="S26" s="37" t="str">
        <f t="shared" si="15"/>
        <v>No Runner</v>
      </c>
      <c r="T26" s="61" t="str">
        <f t="shared" si="16"/>
        <v/>
      </c>
      <c r="U26" s="374"/>
      <c r="V26" s="405"/>
      <c r="W26" s="406"/>
      <c r="X26" s="406"/>
      <c r="Y26" s="407"/>
      <c r="Z26" s="364"/>
      <c r="AA26" s="291"/>
      <c r="AB26" s="292"/>
      <c r="AC26" s="293"/>
    </row>
    <row r="27" spans="1:29" ht="9.9499999999999993" customHeight="1" x14ac:dyDescent="0.25">
      <c r="A27" s="364"/>
      <c r="B27" s="365"/>
      <c r="C27" s="368"/>
      <c r="D27" s="369"/>
      <c r="E27" s="387"/>
      <c r="F27" s="388"/>
      <c r="G27" s="389"/>
      <c r="H27" s="13" t="str">
        <f t="shared" si="9"/>
        <v/>
      </c>
      <c r="I27" s="13" t="str">
        <f t="shared" si="10"/>
        <v/>
      </c>
      <c r="J27" s="284"/>
      <c r="K27" s="319"/>
      <c r="L27" s="323"/>
      <c r="M27" s="175" t="str">
        <f t="shared" si="3"/>
        <v/>
      </c>
      <c r="N27" s="176" t="str">
        <f t="shared" si="4"/>
        <v/>
      </c>
      <c r="O27" s="177" t="str">
        <f t="shared" si="5"/>
        <v/>
      </c>
      <c r="P27" s="255" t="str">
        <f t="shared" si="14"/>
        <v>No Runner</v>
      </c>
      <c r="Q27" s="61" t="str">
        <f>IF(K27&gt;0,IF(R27="no","No",RANK(R27,$R$3:$R$38,1)+COUNTIF($R$3:R27,R27)-1),"No Runner")</f>
        <v>No Runner</v>
      </c>
      <c r="R27" s="37" t="str">
        <f t="shared" si="7"/>
        <v>No Runner</v>
      </c>
      <c r="S27" s="37" t="str">
        <f t="shared" si="8"/>
        <v>No Runner</v>
      </c>
      <c r="T27" s="61" t="str">
        <f t="shared" ref="T27:T38" si="17">IF(K27&gt;0,IF(P27=1,"",COUNT($S$3:$S$38)+1-RANK(S27,$S$3:$S$38,0)),"")</f>
        <v/>
      </c>
      <c r="U27" s="374"/>
      <c r="V27" s="408"/>
      <c r="W27" s="409"/>
      <c r="X27" s="409"/>
      <c r="Y27" s="410"/>
      <c r="Z27" s="364"/>
      <c r="AA27" s="291"/>
      <c r="AB27" s="292"/>
      <c r="AC27" s="293"/>
    </row>
    <row r="28" spans="1:29" ht="9.9499999999999993" customHeight="1" x14ac:dyDescent="0.25">
      <c r="A28" s="364"/>
      <c r="B28" s="365"/>
      <c r="C28" s="368"/>
      <c r="D28" s="369"/>
      <c r="E28" s="387"/>
      <c r="F28" s="388"/>
      <c r="G28" s="389"/>
      <c r="H28" s="13" t="str">
        <f t="shared" si="9"/>
        <v/>
      </c>
      <c r="I28" s="13" t="str">
        <f t="shared" si="10"/>
        <v/>
      </c>
      <c r="J28" s="284"/>
      <c r="K28" s="319"/>
      <c r="L28" s="323"/>
      <c r="M28" s="175" t="str">
        <f t="shared" si="3"/>
        <v/>
      </c>
      <c r="N28" s="176" t="str">
        <f t="shared" si="4"/>
        <v/>
      </c>
      <c r="O28" s="177" t="str">
        <f t="shared" si="5"/>
        <v/>
      </c>
      <c r="P28" s="255" t="str">
        <f t="shared" si="14"/>
        <v>No Runner</v>
      </c>
      <c r="Q28" s="61" t="str">
        <f>IF(K28&gt;0,IF(R28="no","No",RANK(R28,$R$3:$R$38,1)+COUNTIF($R$3:R28,R28)-1),"No Runner")</f>
        <v>No Runner</v>
      </c>
      <c r="R28" s="37" t="str">
        <f t="shared" si="7"/>
        <v>No Runner</v>
      </c>
      <c r="S28" s="37" t="str">
        <f t="shared" si="8"/>
        <v>No Runner</v>
      </c>
      <c r="T28" s="61" t="str">
        <f t="shared" si="17"/>
        <v/>
      </c>
      <c r="U28" s="374"/>
      <c r="V28" s="411"/>
      <c r="W28" s="412"/>
      <c r="X28" s="412"/>
      <c r="Y28" s="413"/>
      <c r="Z28" s="364"/>
      <c r="AA28" s="291"/>
      <c r="AB28" s="292"/>
      <c r="AC28" s="293"/>
    </row>
    <row r="29" spans="1:29" ht="9.9499999999999993" customHeight="1" x14ac:dyDescent="0.25">
      <c r="A29" s="364"/>
      <c r="B29" s="365"/>
      <c r="C29" s="368"/>
      <c r="D29" s="369"/>
      <c r="E29" s="387"/>
      <c r="F29" s="388"/>
      <c r="G29" s="389"/>
      <c r="H29" s="7" t="str">
        <f t="shared" si="9"/>
        <v/>
      </c>
      <c r="I29" s="10" t="str">
        <f t="shared" si="10"/>
        <v/>
      </c>
      <c r="J29" s="286"/>
      <c r="K29" s="319"/>
      <c r="L29" s="323"/>
      <c r="M29" s="175" t="str">
        <f t="shared" si="3"/>
        <v/>
      </c>
      <c r="N29" s="176" t="str">
        <f t="shared" si="4"/>
        <v/>
      </c>
      <c r="O29" s="177" t="str">
        <f t="shared" si="5"/>
        <v/>
      </c>
      <c r="P29" s="255" t="str">
        <f t="shared" si="14"/>
        <v>No Runner</v>
      </c>
      <c r="Q29" s="61" t="str">
        <f>IF(K29&gt;0,IF(R29="no","No",RANK(R29,$R$3:$R$38,1)+COUNTIF($R$3:R29,R29)-1),"No Runner")</f>
        <v>No Runner</v>
      </c>
      <c r="R29" s="37" t="str">
        <f t="shared" si="7"/>
        <v>No Runner</v>
      </c>
      <c r="S29" s="37" t="str">
        <f t="shared" si="8"/>
        <v>No Runner</v>
      </c>
      <c r="T29" s="61" t="str">
        <f t="shared" si="17"/>
        <v/>
      </c>
      <c r="U29" s="374"/>
      <c r="V29" s="405"/>
      <c r="W29" s="406"/>
      <c r="X29" s="406"/>
      <c r="Y29" s="407"/>
      <c r="Z29" s="364"/>
      <c r="AA29" s="291"/>
      <c r="AB29" s="292"/>
      <c r="AC29" s="293"/>
    </row>
    <row r="30" spans="1:29" ht="9.9499999999999993" customHeight="1" thickBot="1" x14ac:dyDescent="0.3">
      <c r="A30" s="364"/>
      <c r="B30" s="365"/>
      <c r="C30" s="368"/>
      <c r="D30" s="369"/>
      <c r="E30" s="387"/>
      <c r="F30" s="388"/>
      <c r="G30" s="389"/>
      <c r="H30" s="260" t="str">
        <f t="shared" si="9"/>
        <v/>
      </c>
      <c r="I30" s="260" t="str">
        <f t="shared" si="10"/>
        <v/>
      </c>
      <c r="J30" s="320"/>
      <c r="K30" s="319"/>
      <c r="L30" s="325"/>
      <c r="M30" s="261" t="str">
        <f t="shared" si="3"/>
        <v/>
      </c>
      <c r="N30" s="262" t="str">
        <f t="shared" si="4"/>
        <v/>
      </c>
      <c r="O30" s="263" t="str">
        <f t="shared" si="5"/>
        <v/>
      </c>
      <c r="P30" s="264" t="str">
        <f t="shared" si="14"/>
        <v>No Runner</v>
      </c>
      <c r="Q30" s="265" t="str">
        <f>IF(K30&gt;0,IF(R30="no","No",RANK(R30,$R$3:$R$38,1)+COUNTIF($R$3:R30,R30)-1),"No Runner")</f>
        <v>No Runner</v>
      </c>
      <c r="R30" s="37" t="str">
        <f t="shared" si="7"/>
        <v>No Runner</v>
      </c>
      <c r="S30" s="37" t="str">
        <f t="shared" si="8"/>
        <v>No Runner</v>
      </c>
      <c r="T30" s="66" t="str">
        <f t="shared" si="17"/>
        <v/>
      </c>
      <c r="U30" s="374"/>
      <c r="V30" s="408"/>
      <c r="W30" s="409"/>
      <c r="X30" s="409"/>
      <c r="Y30" s="410"/>
      <c r="Z30" s="364"/>
      <c r="AA30" s="291"/>
      <c r="AB30" s="292"/>
      <c r="AC30" s="293"/>
    </row>
    <row r="31" spans="1:29" ht="9.9499999999999993" customHeight="1" x14ac:dyDescent="0.25">
      <c r="A31" s="364"/>
      <c r="B31" s="365"/>
      <c r="C31" s="368"/>
      <c r="D31" s="369"/>
      <c r="E31" s="443"/>
      <c r="F31" s="444"/>
      <c r="G31" s="445"/>
      <c r="H31" s="260" t="str">
        <f t="shared" si="9"/>
        <v/>
      </c>
      <c r="I31" s="260" t="str">
        <f t="shared" si="10"/>
        <v/>
      </c>
      <c r="J31" s="320"/>
      <c r="K31" s="319"/>
      <c r="L31" s="325"/>
      <c r="M31" s="261" t="str">
        <f t="shared" si="3"/>
        <v/>
      </c>
      <c r="N31" s="262" t="str">
        <f t="shared" si="4"/>
        <v/>
      </c>
      <c r="O31" s="263" t="str">
        <f t="shared" si="5"/>
        <v/>
      </c>
      <c r="P31" s="264" t="str">
        <f t="shared" si="14"/>
        <v>No Runner</v>
      </c>
      <c r="Q31" s="265" t="str">
        <f>IF(K31&gt;0,IF(R31="no","No",RANK(R31,$R$3:$R$38,1)+COUNTIF($R$3:R31,R31)-1),"No Runner")</f>
        <v>No Runner</v>
      </c>
      <c r="R31" s="37" t="str">
        <f t="shared" si="7"/>
        <v>No Runner</v>
      </c>
      <c r="S31" s="37" t="str">
        <f t="shared" si="8"/>
        <v>No Runner</v>
      </c>
      <c r="T31" s="56" t="str">
        <f t="shared" si="17"/>
        <v/>
      </c>
      <c r="U31" s="374"/>
      <c r="V31" s="411"/>
      <c r="W31" s="412"/>
      <c r="X31" s="412"/>
      <c r="Y31" s="413"/>
      <c r="Z31" s="364"/>
      <c r="AA31" s="291"/>
      <c r="AB31" s="292"/>
      <c r="AC31" s="293"/>
    </row>
    <row r="32" spans="1:29" ht="9.9499999999999993" customHeight="1" x14ac:dyDescent="0.25">
      <c r="A32" s="364"/>
      <c r="B32" s="365"/>
      <c r="C32" s="368"/>
      <c r="D32" s="369"/>
      <c r="E32" s="443"/>
      <c r="F32" s="444"/>
      <c r="G32" s="445"/>
      <c r="H32" s="20" t="str">
        <f t="shared" si="9"/>
        <v/>
      </c>
      <c r="I32" s="20" t="str">
        <f t="shared" si="10"/>
        <v/>
      </c>
      <c r="J32" s="284"/>
      <c r="K32" s="319"/>
      <c r="L32" s="323"/>
      <c r="M32" s="175" t="str">
        <f t="shared" si="3"/>
        <v/>
      </c>
      <c r="N32" s="176" t="str">
        <f t="shared" si="4"/>
        <v/>
      </c>
      <c r="O32" s="177" t="str">
        <f t="shared" si="5"/>
        <v/>
      </c>
      <c r="P32" s="252" t="str">
        <f t="shared" si="14"/>
        <v>No Runner</v>
      </c>
      <c r="Q32" s="61" t="str">
        <f>IF(K32&gt;0,IF(R32="no","No",RANK(R32,$R$3:$R$38,1)+COUNTIF($R$3:R32,R32)-1),"No Runner")</f>
        <v>No Runner</v>
      </c>
      <c r="R32" s="37" t="str">
        <f t="shared" si="7"/>
        <v>No Runner</v>
      </c>
      <c r="S32" s="37" t="str">
        <f t="shared" si="8"/>
        <v>No Runner</v>
      </c>
      <c r="T32" s="61" t="str">
        <f t="shared" si="17"/>
        <v/>
      </c>
      <c r="U32" s="374"/>
      <c r="V32" s="405"/>
      <c r="W32" s="406"/>
      <c r="X32" s="406"/>
      <c r="Y32" s="407"/>
      <c r="Z32" s="364"/>
      <c r="AA32" s="291"/>
      <c r="AB32" s="292"/>
      <c r="AC32" s="293"/>
    </row>
    <row r="33" spans="1:30" ht="9.9499999999999993" customHeight="1" x14ac:dyDescent="0.25">
      <c r="A33" s="364"/>
      <c r="B33" s="365"/>
      <c r="C33" s="368"/>
      <c r="D33" s="369"/>
      <c r="E33" s="443"/>
      <c r="F33" s="444"/>
      <c r="G33" s="445"/>
      <c r="H33" s="21" t="str">
        <f t="shared" si="9"/>
        <v/>
      </c>
      <c r="I33" s="21" t="str">
        <f t="shared" si="10"/>
        <v/>
      </c>
      <c r="J33" s="284"/>
      <c r="K33" s="319"/>
      <c r="L33" s="323"/>
      <c r="M33" s="175" t="str">
        <f t="shared" si="3"/>
        <v/>
      </c>
      <c r="N33" s="176" t="str">
        <f t="shared" si="4"/>
        <v/>
      </c>
      <c r="O33" s="177" t="str">
        <f t="shared" si="5"/>
        <v/>
      </c>
      <c r="P33" s="252" t="str">
        <f t="shared" si="14"/>
        <v>No Runner</v>
      </c>
      <c r="Q33" s="61" t="str">
        <f>IF(K33&gt;0,IF(R33="no","No",RANK(R33,$R$3:$R$38,1)+COUNTIF($R$3:R33,R33)-1),"No Runner")</f>
        <v>No Runner</v>
      </c>
      <c r="R33" s="37" t="str">
        <f t="shared" si="7"/>
        <v>No Runner</v>
      </c>
      <c r="S33" s="37" t="str">
        <f t="shared" si="8"/>
        <v>No Runner</v>
      </c>
      <c r="T33" s="61" t="str">
        <f t="shared" si="17"/>
        <v/>
      </c>
      <c r="U33" s="374"/>
      <c r="V33" s="408"/>
      <c r="W33" s="409"/>
      <c r="X33" s="409"/>
      <c r="Y33" s="410"/>
      <c r="Z33" s="364"/>
      <c r="AA33" s="291"/>
      <c r="AB33" s="292"/>
      <c r="AC33" s="293"/>
    </row>
    <row r="34" spans="1:30" ht="9.9499999999999993" customHeight="1" thickBot="1" x14ac:dyDescent="0.3">
      <c r="A34" s="364"/>
      <c r="B34" s="365"/>
      <c r="C34" s="368"/>
      <c r="D34" s="369"/>
      <c r="E34" s="443"/>
      <c r="F34" s="444"/>
      <c r="G34" s="445"/>
      <c r="H34" s="20" t="str">
        <f t="shared" si="9"/>
        <v/>
      </c>
      <c r="I34" s="20" t="str">
        <f t="shared" si="10"/>
        <v/>
      </c>
      <c r="J34" s="284"/>
      <c r="K34" s="319"/>
      <c r="L34" s="323"/>
      <c r="M34" s="175" t="str">
        <f t="shared" si="3"/>
        <v/>
      </c>
      <c r="N34" s="176" t="str">
        <f t="shared" si="4"/>
        <v/>
      </c>
      <c r="O34" s="177" t="str">
        <f t="shared" si="5"/>
        <v/>
      </c>
      <c r="P34" s="252" t="str">
        <f t="shared" si="14"/>
        <v>No Runner</v>
      </c>
      <c r="Q34" s="61" t="str">
        <f>IF(K34&gt;0,IF(R34="no","No",RANK(R34,$R$3:$R$38,1)+COUNTIF($R$3:R34,R34)-1),"No Runner")</f>
        <v>No Runner</v>
      </c>
      <c r="R34" s="37" t="str">
        <f t="shared" si="7"/>
        <v>No Runner</v>
      </c>
      <c r="S34" s="37" t="str">
        <f t="shared" si="8"/>
        <v>No Runner</v>
      </c>
      <c r="T34" s="61" t="str">
        <f t="shared" si="17"/>
        <v/>
      </c>
      <c r="U34" s="374"/>
      <c r="V34" s="423"/>
      <c r="W34" s="424"/>
      <c r="X34" s="424"/>
      <c r="Y34" s="425"/>
      <c r="Z34" s="364"/>
      <c r="AA34" s="291"/>
      <c r="AB34" s="292"/>
      <c r="AC34" s="293"/>
    </row>
    <row r="35" spans="1:30" ht="9.9499999999999993" customHeight="1" thickBot="1" x14ac:dyDescent="0.3">
      <c r="A35" s="364"/>
      <c r="B35" s="365"/>
      <c r="C35" s="368"/>
      <c r="D35" s="369"/>
      <c r="E35" s="443"/>
      <c r="F35" s="444"/>
      <c r="G35" s="445"/>
      <c r="H35" s="20" t="str">
        <f t="shared" si="9"/>
        <v/>
      </c>
      <c r="I35" s="20" t="str">
        <f t="shared" si="10"/>
        <v/>
      </c>
      <c r="J35" s="284"/>
      <c r="K35" s="319"/>
      <c r="L35" s="323"/>
      <c r="M35" s="175" t="str">
        <f t="shared" si="3"/>
        <v/>
      </c>
      <c r="N35" s="176" t="str">
        <f t="shared" si="4"/>
        <v/>
      </c>
      <c r="O35" s="177" t="str">
        <f t="shared" si="5"/>
        <v/>
      </c>
      <c r="P35" s="252" t="str">
        <f t="shared" si="14"/>
        <v>No Runner</v>
      </c>
      <c r="Q35" s="61" t="str">
        <f>IF(K35&gt;0,IF(R35="no","No",RANK(R35,$R$3:$R$38,1)+COUNTIF($R$3:R35,R35)-1),"No Runner")</f>
        <v>No Runner</v>
      </c>
      <c r="R35" s="37" t="str">
        <f t="shared" si="7"/>
        <v>No Runner</v>
      </c>
      <c r="S35" s="37" t="str">
        <f t="shared" si="8"/>
        <v>No Runner</v>
      </c>
      <c r="T35" s="61" t="str">
        <f t="shared" si="17"/>
        <v/>
      </c>
      <c r="U35" s="374"/>
      <c r="V35" s="48"/>
      <c r="W35" s="48"/>
      <c r="X35" s="48"/>
      <c r="Z35" s="364"/>
      <c r="AA35" s="291"/>
      <c r="AB35" s="292"/>
      <c r="AC35" s="293"/>
    </row>
    <row r="36" spans="1:30" ht="9.9499999999999993" customHeight="1" thickBot="1" x14ac:dyDescent="0.3">
      <c r="A36" s="364"/>
      <c r="B36" s="365"/>
      <c r="C36" s="368"/>
      <c r="D36" s="369"/>
      <c r="E36" s="443"/>
      <c r="F36" s="444"/>
      <c r="G36" s="445"/>
      <c r="H36" s="20" t="str">
        <f t="shared" si="9"/>
        <v/>
      </c>
      <c r="I36" s="20" t="str">
        <f t="shared" si="10"/>
        <v/>
      </c>
      <c r="J36" s="284"/>
      <c r="K36" s="319"/>
      <c r="L36" s="323"/>
      <c r="M36" s="175" t="str">
        <f t="shared" si="3"/>
        <v/>
      </c>
      <c r="N36" s="176" t="str">
        <f t="shared" si="4"/>
        <v/>
      </c>
      <c r="O36" s="177" t="str">
        <f t="shared" si="5"/>
        <v/>
      </c>
      <c r="P36" s="252" t="str">
        <f t="shared" si="14"/>
        <v>No Runner</v>
      </c>
      <c r="Q36" s="61" t="str">
        <f>IF(K36&gt;0,IF(R36="no","No",RANK(R36,$R$3:$R$38,1)+COUNTIF($R$3:R36,R36)-1),"No Runner")</f>
        <v>No Runner</v>
      </c>
      <c r="R36" s="37" t="str">
        <f t="shared" si="7"/>
        <v>No Runner</v>
      </c>
      <c r="S36" s="37" t="str">
        <f t="shared" si="8"/>
        <v>No Runner</v>
      </c>
      <c r="T36" s="61" t="str">
        <f t="shared" si="17"/>
        <v/>
      </c>
      <c r="U36" s="374"/>
      <c r="V36" s="426" t="str">
        <f>D6&amp;" Finalists"</f>
        <v xml:space="preserve"> Finalists</v>
      </c>
      <c r="W36" s="427"/>
      <c r="X36" s="427"/>
      <c r="Y36" s="428"/>
      <c r="Z36" s="364"/>
      <c r="AA36" s="291"/>
      <c r="AB36" s="292"/>
      <c r="AC36" s="293"/>
    </row>
    <row r="37" spans="1:30" ht="9.9499999999999993" customHeight="1" x14ac:dyDescent="0.25">
      <c r="A37" s="432"/>
      <c r="B37" s="433" t="s">
        <v>11</v>
      </c>
      <c r="C37" s="368"/>
      <c r="D37" s="369"/>
      <c r="E37" s="443"/>
      <c r="F37" s="444"/>
      <c r="G37" s="445"/>
      <c r="H37" s="21" t="str">
        <f t="shared" si="9"/>
        <v/>
      </c>
      <c r="I37" s="21" t="str">
        <f t="shared" si="10"/>
        <v/>
      </c>
      <c r="J37" s="284"/>
      <c r="K37" s="319"/>
      <c r="L37" s="323"/>
      <c r="M37" s="175" t="str">
        <f t="shared" si="3"/>
        <v/>
      </c>
      <c r="N37" s="176" t="str">
        <f t="shared" si="4"/>
        <v/>
      </c>
      <c r="O37" s="177" t="str">
        <f t="shared" si="5"/>
        <v/>
      </c>
      <c r="P37" s="252" t="str">
        <f t="shared" si="14"/>
        <v>No Runner</v>
      </c>
      <c r="Q37" s="61" t="str">
        <f>IF(K37&gt;0,IF(R37="no","No",RANK(R37,$R$3:$R$38,1)+COUNTIF($R$3:R37,R37)-1),"No Runner")</f>
        <v>No Runner</v>
      </c>
      <c r="R37" s="37" t="str">
        <f t="shared" si="7"/>
        <v>No Runner</v>
      </c>
      <c r="S37" s="37" t="str">
        <f t="shared" si="8"/>
        <v>No Runner</v>
      </c>
      <c r="T37" s="61" t="str">
        <f t="shared" si="17"/>
        <v/>
      </c>
      <c r="U37" s="374"/>
      <c r="V37" s="429"/>
      <c r="W37" s="430"/>
      <c r="X37" s="430"/>
      <c r="Y37" s="431"/>
      <c r="Z37" s="364"/>
      <c r="AA37" s="291"/>
      <c r="AB37" s="292"/>
      <c r="AC37" s="293"/>
    </row>
    <row r="38" spans="1:30" ht="9.9499999999999993" customHeight="1" thickBot="1" x14ac:dyDescent="0.3">
      <c r="A38" s="432"/>
      <c r="B38" s="434"/>
      <c r="C38" s="368"/>
      <c r="D38" s="369"/>
      <c r="E38" s="446"/>
      <c r="F38" s="447"/>
      <c r="G38" s="448"/>
      <c r="H38" s="11" t="str">
        <f t="shared" si="9"/>
        <v/>
      </c>
      <c r="I38" s="11" t="str">
        <f t="shared" si="10"/>
        <v/>
      </c>
      <c r="J38" s="300"/>
      <c r="K38" s="321"/>
      <c r="L38" s="324"/>
      <c r="M38" s="178" t="str">
        <f t="shared" si="3"/>
        <v/>
      </c>
      <c r="N38" s="179" t="str">
        <f t="shared" si="4"/>
        <v/>
      </c>
      <c r="O38" s="180" t="str">
        <f t="shared" si="5"/>
        <v/>
      </c>
      <c r="P38" s="253" t="str">
        <f t="shared" si="14"/>
        <v>No Runner</v>
      </c>
      <c r="Q38" s="66" t="str">
        <f>IF(K38&gt;0,IF(R38="no","No",RANK(R38,$R$3:$R$38,1)+COUNTIF($R$3:R38,R38)-1),"No Runner")</f>
        <v>No Runner</v>
      </c>
      <c r="R38" s="38" t="str">
        <f t="shared" si="7"/>
        <v>No Runner</v>
      </c>
      <c r="S38" s="38" t="str">
        <f t="shared" si="8"/>
        <v>No Runner</v>
      </c>
      <c r="T38" s="66" t="str">
        <f t="shared" si="17"/>
        <v/>
      </c>
      <c r="U38" s="374"/>
      <c r="V38" s="250" t="s">
        <v>45</v>
      </c>
      <c r="W38" s="70" t="s">
        <v>1</v>
      </c>
      <c r="X38" s="207" t="s">
        <v>41</v>
      </c>
      <c r="Y38" s="71" t="s">
        <v>8</v>
      </c>
      <c r="Z38" s="364"/>
      <c r="AA38" s="294"/>
      <c r="AB38" s="295"/>
      <c r="AC38" s="296"/>
    </row>
    <row r="39" spans="1:30" ht="9.9499999999999993" customHeight="1" x14ac:dyDescent="0.25">
      <c r="A39" s="432"/>
      <c r="B39" s="169">
        <v>1</v>
      </c>
      <c r="C39" s="368"/>
      <c r="D39" s="369"/>
      <c r="E39" s="435" t="str">
        <f>C2&amp;" Final"</f>
        <v>800m Final</v>
      </c>
      <c r="G39" s="52">
        <v>1</v>
      </c>
      <c r="H39" s="53" t="str">
        <f>IFERROR(VLOOKUP($J39,$AA$2:$AC$38,2,0),"")</f>
        <v>Lauren Collis</v>
      </c>
      <c r="I39" s="53" t="str">
        <f>IFERROR(VLOOKUP($J39,$AA$2:$AC$38,3,0),"")</f>
        <v>The Hemel Hempstead School</v>
      </c>
      <c r="J39" s="311">
        <v>683</v>
      </c>
      <c r="K39" s="322">
        <v>1.8495370370370369E-3</v>
      </c>
      <c r="L39" s="322"/>
      <c r="M39" s="172" t="str">
        <f t="shared" si="3"/>
        <v xml:space="preserve"> </v>
      </c>
      <c r="N39" s="173" t="str">
        <f t="shared" si="4"/>
        <v xml:space="preserve"> </v>
      </c>
      <c r="O39" s="174" t="str">
        <f t="shared" si="5"/>
        <v xml:space="preserve"> </v>
      </c>
      <c r="P39" s="69"/>
      <c r="Q39" s="449" t="str">
        <f>Entries!$A$1</f>
        <v>U19 Girls</v>
      </c>
      <c r="R39" s="238"/>
      <c r="S39" s="238"/>
      <c r="T39" s="238"/>
      <c r="U39" s="76"/>
      <c r="V39" s="56">
        <v>1</v>
      </c>
      <c r="W39" s="57" t="str">
        <f>IFERROR(INDEX($H$3:$H$38,MATCH($B39,$Q$3:$Q$38,0)),"")</f>
        <v/>
      </c>
      <c r="X39" s="85" t="str">
        <f t="shared" ref="X39:X54" si="18">IFERROR(INDEX($I$3:$I$38,MATCH($B39,$Q$3:$Q$38,0)),"")</f>
        <v/>
      </c>
      <c r="Y39" s="54" t="str">
        <f t="shared" ref="Y39:Y54" si="19">IFERROR(INDEX($J$3:$J$38,MATCH($B39,$Q$3:$Q$38,0)),"")</f>
        <v/>
      </c>
      <c r="Z39" s="364"/>
      <c r="AA39" s="257"/>
      <c r="AB39" s="257"/>
      <c r="AC39" s="257"/>
    </row>
    <row r="40" spans="1:30" ht="9.9499999999999993" customHeight="1" x14ac:dyDescent="0.25">
      <c r="A40" s="432"/>
      <c r="B40" s="169">
        <v>2</v>
      </c>
      <c r="C40" s="368"/>
      <c r="D40" s="369"/>
      <c r="E40" s="436"/>
      <c r="G40" s="43">
        <v>2</v>
      </c>
      <c r="H40" s="40" t="str">
        <f t="shared" ref="H40:H54" si="20">IFERROR(VLOOKUP($J40,$AA$2:$AC$38,2,0),"")</f>
        <v/>
      </c>
      <c r="I40" s="209" t="str">
        <f t="shared" ref="I40:I54" si="21">IFERROR(VLOOKUP($J40,$AA$2:$AC$38,3,0),"")</f>
        <v/>
      </c>
      <c r="J40" s="312"/>
      <c r="K40" s="323"/>
      <c r="L40" s="323"/>
      <c r="M40" s="175" t="str">
        <f t="shared" si="3"/>
        <v/>
      </c>
      <c r="N40" s="176" t="str">
        <f t="shared" si="4"/>
        <v/>
      </c>
      <c r="O40" s="177" t="str">
        <f t="shared" si="5"/>
        <v/>
      </c>
      <c r="P40" s="252"/>
      <c r="Q40" s="450"/>
      <c r="R40" s="238"/>
      <c r="S40" s="238"/>
      <c r="T40" s="238"/>
      <c r="U40" s="76"/>
      <c r="V40" s="251">
        <v>2</v>
      </c>
      <c r="W40" s="70" t="str">
        <f t="shared" ref="W40:W54" si="22">IFERROR(INDEX($H$3:$H$38,MATCH($B40,$Q$3:$Q$38,0)),"")</f>
        <v/>
      </c>
      <c r="X40" s="207" t="str">
        <f t="shared" si="18"/>
        <v/>
      </c>
      <c r="Y40" s="71" t="str">
        <f t="shared" si="19"/>
        <v/>
      </c>
      <c r="Z40" s="364"/>
      <c r="AA40"/>
      <c r="AB40"/>
      <c r="AC40"/>
    </row>
    <row r="41" spans="1:30" ht="9.9499999999999993" customHeight="1" thickBot="1" x14ac:dyDescent="0.3">
      <c r="A41" s="432"/>
      <c r="B41" s="169">
        <v>3</v>
      </c>
      <c r="C41" s="368"/>
      <c r="D41" s="369"/>
      <c r="E41" s="436"/>
      <c r="G41" s="144">
        <v>3</v>
      </c>
      <c r="H41" s="145" t="str">
        <f t="shared" si="20"/>
        <v/>
      </c>
      <c r="I41" s="210" t="str">
        <f t="shared" si="21"/>
        <v/>
      </c>
      <c r="J41" s="312"/>
      <c r="K41" s="323"/>
      <c r="L41" s="323"/>
      <c r="M41" s="175" t="str">
        <f t="shared" si="3"/>
        <v/>
      </c>
      <c r="N41" s="176" t="str">
        <f t="shared" si="4"/>
        <v/>
      </c>
      <c r="O41" s="177" t="str">
        <f t="shared" si="5"/>
        <v/>
      </c>
      <c r="P41" s="252"/>
      <c r="Q41" s="450"/>
      <c r="R41" s="238"/>
      <c r="S41" s="238"/>
      <c r="T41" s="238"/>
      <c r="U41" s="76"/>
      <c r="V41" s="251">
        <v>3</v>
      </c>
      <c r="W41" s="70" t="str">
        <f t="shared" si="22"/>
        <v/>
      </c>
      <c r="X41" s="207" t="str">
        <f t="shared" si="18"/>
        <v/>
      </c>
      <c r="Y41" s="71" t="str">
        <f t="shared" si="19"/>
        <v/>
      </c>
      <c r="Z41" s="364"/>
      <c r="AA41"/>
      <c r="AB41"/>
      <c r="AC41"/>
    </row>
    <row r="42" spans="1:30" ht="9.9499999999999993" customHeight="1" x14ac:dyDescent="0.25">
      <c r="A42" s="432"/>
      <c r="B42" s="169">
        <v>4</v>
      </c>
      <c r="C42" s="368"/>
      <c r="D42" s="369"/>
      <c r="E42" s="436"/>
      <c r="G42" s="146">
        <v>4</v>
      </c>
      <c r="H42" s="147" t="str">
        <f t="shared" si="20"/>
        <v/>
      </c>
      <c r="I42" s="211" t="str">
        <f t="shared" si="21"/>
        <v/>
      </c>
      <c r="J42" s="312"/>
      <c r="K42" s="323"/>
      <c r="L42" s="323"/>
      <c r="M42" s="175" t="str">
        <f t="shared" si="3"/>
        <v/>
      </c>
      <c r="N42" s="176" t="str">
        <f t="shared" si="4"/>
        <v/>
      </c>
      <c r="O42" s="177" t="str">
        <f t="shared" si="5"/>
        <v/>
      </c>
      <c r="P42" s="252"/>
      <c r="Q42" s="450"/>
      <c r="R42" s="238"/>
      <c r="S42" s="238"/>
      <c r="T42" s="238"/>
      <c r="U42" s="76"/>
      <c r="V42" s="251">
        <v>4</v>
      </c>
      <c r="W42" s="70" t="str">
        <f t="shared" si="22"/>
        <v/>
      </c>
      <c r="X42" s="207" t="str">
        <f t="shared" si="18"/>
        <v/>
      </c>
      <c r="Y42" s="71" t="str">
        <f t="shared" si="19"/>
        <v/>
      </c>
      <c r="Z42" s="364"/>
      <c r="AA42"/>
      <c r="AB42"/>
      <c r="AC42"/>
    </row>
    <row r="43" spans="1:30" ht="9.9499999999999993" customHeight="1" x14ac:dyDescent="0.25">
      <c r="A43" s="432"/>
      <c r="B43" s="169">
        <v>5</v>
      </c>
      <c r="C43" s="368"/>
      <c r="D43" s="369"/>
      <c r="E43" s="436"/>
      <c r="G43" s="31">
        <v>5</v>
      </c>
      <c r="H43" s="41" t="str">
        <f t="shared" si="20"/>
        <v/>
      </c>
      <c r="I43" s="212" t="str">
        <f t="shared" si="21"/>
        <v/>
      </c>
      <c r="J43" s="312"/>
      <c r="K43" s="323"/>
      <c r="L43" s="323"/>
      <c r="M43" s="175" t="str">
        <f t="shared" si="3"/>
        <v/>
      </c>
      <c r="N43" s="176" t="str">
        <f t="shared" si="4"/>
        <v/>
      </c>
      <c r="O43" s="177" t="str">
        <f t="shared" si="5"/>
        <v/>
      </c>
      <c r="P43" s="252"/>
      <c r="Q43" s="450"/>
      <c r="R43" s="238"/>
      <c r="S43" s="238"/>
      <c r="T43" s="238"/>
      <c r="U43" s="76"/>
      <c r="V43" s="251">
        <v>5</v>
      </c>
      <c r="W43" s="70" t="str">
        <f t="shared" si="22"/>
        <v/>
      </c>
      <c r="X43" s="207" t="str">
        <f t="shared" si="18"/>
        <v/>
      </c>
      <c r="Y43" s="71" t="str">
        <f t="shared" si="19"/>
        <v/>
      </c>
      <c r="Z43" s="364"/>
      <c r="AA43"/>
      <c r="AB43"/>
      <c r="AC43"/>
    </row>
    <row r="44" spans="1:30" ht="9.9499999999999993" customHeight="1" x14ac:dyDescent="0.25">
      <c r="A44" s="432"/>
      <c r="B44" s="169">
        <v>6</v>
      </c>
      <c r="C44" s="368"/>
      <c r="D44" s="369"/>
      <c r="E44" s="436"/>
      <c r="G44" s="31">
        <v>6</v>
      </c>
      <c r="H44" s="41" t="str">
        <f t="shared" si="20"/>
        <v/>
      </c>
      <c r="I44" s="41" t="str">
        <f t="shared" si="21"/>
        <v/>
      </c>
      <c r="J44" s="312"/>
      <c r="K44" s="323"/>
      <c r="L44" s="326"/>
      <c r="M44" s="184" t="str">
        <f t="shared" si="3"/>
        <v/>
      </c>
      <c r="N44" s="185" t="str">
        <f t="shared" si="4"/>
        <v/>
      </c>
      <c r="O44" s="186" t="str">
        <f t="shared" si="5"/>
        <v/>
      </c>
      <c r="P44" s="235"/>
      <c r="Q44" s="450"/>
      <c r="R44" s="238"/>
      <c r="S44" s="238"/>
      <c r="T44" s="238"/>
      <c r="U44" s="76"/>
      <c r="V44" s="251">
        <v>6</v>
      </c>
      <c r="W44" s="70" t="str">
        <f t="shared" si="22"/>
        <v/>
      </c>
      <c r="X44" s="207" t="str">
        <f t="shared" si="18"/>
        <v/>
      </c>
      <c r="Y44" s="71" t="str">
        <f t="shared" si="19"/>
        <v/>
      </c>
      <c r="Z44" s="364"/>
      <c r="AA44"/>
      <c r="AB44"/>
      <c r="AC44"/>
    </row>
    <row r="45" spans="1:30" ht="9.9499999999999993" customHeight="1" x14ac:dyDescent="0.25">
      <c r="A45" s="432"/>
      <c r="B45" s="169">
        <v>7</v>
      </c>
      <c r="C45" s="368"/>
      <c r="D45" s="369"/>
      <c r="E45" s="436"/>
      <c r="G45" s="31">
        <v>7</v>
      </c>
      <c r="H45" s="41" t="str">
        <f t="shared" si="20"/>
        <v/>
      </c>
      <c r="I45" s="41" t="str">
        <f t="shared" si="21"/>
        <v/>
      </c>
      <c r="J45" s="312"/>
      <c r="K45" s="323"/>
      <c r="L45" s="326"/>
      <c r="M45" s="184" t="str">
        <f t="shared" si="3"/>
        <v/>
      </c>
      <c r="N45" s="185" t="str">
        <f t="shared" si="4"/>
        <v/>
      </c>
      <c r="O45" s="186" t="str">
        <f t="shared" si="5"/>
        <v/>
      </c>
      <c r="P45" s="235"/>
      <c r="Q45" s="450"/>
      <c r="R45" s="238"/>
      <c r="S45" s="238"/>
      <c r="T45" s="238"/>
      <c r="U45" s="76"/>
      <c r="V45" s="251">
        <v>7</v>
      </c>
      <c r="W45" s="70" t="str">
        <f t="shared" si="22"/>
        <v/>
      </c>
      <c r="X45" s="207" t="str">
        <f t="shared" si="18"/>
        <v/>
      </c>
      <c r="Y45" s="71" t="str">
        <f t="shared" si="19"/>
        <v/>
      </c>
      <c r="Z45" s="364"/>
      <c r="AA45"/>
      <c r="AB45"/>
      <c r="AC45"/>
    </row>
    <row r="46" spans="1:30" ht="9.9499999999999993" customHeight="1" x14ac:dyDescent="0.25">
      <c r="A46" s="432"/>
      <c r="B46" s="169">
        <v>8</v>
      </c>
      <c r="C46" s="368"/>
      <c r="D46" s="369"/>
      <c r="E46" s="436"/>
      <c r="G46" s="31">
        <v>8</v>
      </c>
      <c r="H46" s="41" t="str">
        <f t="shared" si="20"/>
        <v/>
      </c>
      <c r="I46" s="41" t="str">
        <f t="shared" si="21"/>
        <v/>
      </c>
      <c r="J46" s="312"/>
      <c r="K46" s="323"/>
      <c r="L46" s="326"/>
      <c r="M46" s="184" t="str">
        <f t="shared" si="3"/>
        <v/>
      </c>
      <c r="N46" s="185" t="str">
        <f t="shared" si="4"/>
        <v/>
      </c>
      <c r="O46" s="186" t="str">
        <f t="shared" si="5"/>
        <v/>
      </c>
      <c r="P46" s="235"/>
      <c r="Q46" s="450"/>
      <c r="R46" s="238"/>
      <c r="S46" s="238"/>
      <c r="T46" s="238"/>
      <c r="U46" s="76"/>
      <c r="V46" s="251">
        <v>8</v>
      </c>
      <c r="W46" s="70" t="str">
        <f t="shared" si="22"/>
        <v/>
      </c>
      <c r="X46" s="207" t="str">
        <f t="shared" si="18"/>
        <v/>
      </c>
      <c r="Y46" s="71" t="str">
        <f t="shared" si="19"/>
        <v/>
      </c>
      <c r="Z46" s="364"/>
      <c r="AA46"/>
      <c r="AB46"/>
      <c r="AC46"/>
    </row>
    <row r="47" spans="1:30" ht="9.9499999999999993" customHeight="1" thickBot="1" x14ac:dyDescent="0.3">
      <c r="A47" s="432"/>
      <c r="B47" s="169">
        <v>9</v>
      </c>
      <c r="C47" s="368"/>
      <c r="D47" s="369"/>
      <c r="E47" s="436"/>
      <c r="G47" s="31">
        <v>9</v>
      </c>
      <c r="H47" s="41" t="str">
        <f t="shared" si="20"/>
        <v/>
      </c>
      <c r="I47" s="41" t="str">
        <f t="shared" si="21"/>
        <v/>
      </c>
      <c r="J47" s="312"/>
      <c r="K47" s="323"/>
      <c r="L47" s="326"/>
      <c r="M47" s="184" t="str">
        <f t="shared" si="3"/>
        <v/>
      </c>
      <c r="N47" s="185" t="str">
        <f t="shared" si="4"/>
        <v/>
      </c>
      <c r="O47" s="186" t="str">
        <f t="shared" si="5"/>
        <v/>
      </c>
      <c r="P47" s="235"/>
      <c r="Q47" s="450"/>
      <c r="R47" s="238"/>
      <c r="S47" s="238"/>
      <c r="T47" s="238"/>
      <c r="U47" s="76"/>
      <c r="V47" s="251">
        <v>9</v>
      </c>
      <c r="W47" s="70" t="str">
        <f t="shared" si="22"/>
        <v/>
      </c>
      <c r="X47" s="207" t="str">
        <f t="shared" si="18"/>
        <v/>
      </c>
      <c r="Y47" s="71" t="str">
        <f t="shared" si="19"/>
        <v/>
      </c>
      <c r="Z47" s="364"/>
      <c r="AA47" s="266"/>
      <c r="AB47" s="266"/>
      <c r="AC47" s="266"/>
    </row>
    <row r="48" spans="1:30" ht="9.9499999999999993" customHeight="1" thickBot="1" x14ac:dyDescent="0.3">
      <c r="A48" s="432"/>
      <c r="B48" s="49">
        <v>10</v>
      </c>
      <c r="C48" s="368"/>
      <c r="D48" s="369"/>
      <c r="E48" s="436"/>
      <c r="G48" s="31">
        <v>10</v>
      </c>
      <c r="H48" s="41" t="str">
        <f t="shared" si="20"/>
        <v/>
      </c>
      <c r="I48" s="41" t="str">
        <f t="shared" si="21"/>
        <v/>
      </c>
      <c r="J48" s="312"/>
      <c r="K48" s="323"/>
      <c r="L48" s="323"/>
      <c r="M48" s="175" t="str">
        <f t="shared" si="3"/>
        <v/>
      </c>
      <c r="N48" s="176" t="str">
        <f t="shared" si="4"/>
        <v/>
      </c>
      <c r="O48" s="177" t="str">
        <f t="shared" si="5"/>
        <v/>
      </c>
      <c r="P48" s="252"/>
      <c r="Q48" s="450"/>
      <c r="R48" s="238"/>
      <c r="S48" s="238"/>
      <c r="T48" s="238"/>
      <c r="U48" s="76"/>
      <c r="V48" s="251">
        <v>10</v>
      </c>
      <c r="W48" s="70" t="str">
        <f t="shared" si="22"/>
        <v/>
      </c>
      <c r="X48" s="207" t="str">
        <f t="shared" si="18"/>
        <v/>
      </c>
      <c r="Y48" s="71" t="str">
        <f t="shared" si="19"/>
        <v/>
      </c>
      <c r="Z48" s="364"/>
      <c r="AA48" s="381" t="s">
        <v>47</v>
      </c>
      <c r="AB48" s="382" t="s">
        <v>46</v>
      </c>
      <c r="AC48" s="383"/>
      <c r="AD48" s="29"/>
    </row>
    <row r="49" spans="1:30" ht="9.9499999999999993" customHeight="1" x14ac:dyDescent="0.25">
      <c r="A49" s="432"/>
      <c r="B49" s="49">
        <v>11</v>
      </c>
      <c r="C49" s="368"/>
      <c r="D49" s="369"/>
      <c r="E49" s="436"/>
      <c r="G49" s="31">
        <v>11</v>
      </c>
      <c r="H49" s="41" t="str">
        <f t="shared" si="20"/>
        <v/>
      </c>
      <c r="I49" s="41" t="str">
        <f t="shared" si="21"/>
        <v/>
      </c>
      <c r="J49" s="312"/>
      <c r="K49" s="323"/>
      <c r="L49" s="323"/>
      <c r="M49" s="175" t="str">
        <f t="shared" si="3"/>
        <v/>
      </c>
      <c r="N49" s="176" t="str">
        <f t="shared" si="4"/>
        <v/>
      </c>
      <c r="O49" s="177" t="str">
        <f t="shared" si="5"/>
        <v/>
      </c>
      <c r="P49" s="252"/>
      <c r="Q49" s="450"/>
      <c r="R49" s="238"/>
      <c r="S49" s="238"/>
      <c r="T49" s="238"/>
      <c r="U49" s="76"/>
      <c r="V49" s="251">
        <v>11</v>
      </c>
      <c r="W49" s="70" t="str">
        <f t="shared" si="22"/>
        <v/>
      </c>
      <c r="X49" s="207" t="str">
        <f t="shared" si="18"/>
        <v/>
      </c>
      <c r="Y49" s="71" t="str">
        <f t="shared" si="19"/>
        <v/>
      </c>
      <c r="Z49" s="364"/>
      <c r="AA49" s="290"/>
      <c r="AB49" s="85" t="str">
        <f>IFERROR(VLOOKUP($AA49,Entries!$B$2:$E$1000,2,0),"")</f>
        <v/>
      </c>
      <c r="AC49" s="85" t="str">
        <f>IFERROR(VLOOKUP($AA49,Entries!$B$2:$E$1000,3,0),"")</f>
        <v/>
      </c>
      <c r="AD49" s="54" t="str">
        <f>IFERROR(VLOOKUP($AA49,Entries!$B$2:$E$1000,4,0),"")</f>
        <v/>
      </c>
    </row>
    <row r="50" spans="1:30" ht="9.9499999999999993" customHeight="1" thickBot="1" x14ac:dyDescent="0.3">
      <c r="A50" s="432"/>
      <c r="B50" s="49">
        <v>12</v>
      </c>
      <c r="C50" s="370"/>
      <c r="D50" s="371"/>
      <c r="E50" s="436"/>
      <c r="G50" s="31">
        <v>12</v>
      </c>
      <c r="H50" s="41" t="str">
        <f t="shared" si="20"/>
        <v/>
      </c>
      <c r="I50" s="41" t="str">
        <f t="shared" si="21"/>
        <v/>
      </c>
      <c r="J50" s="312"/>
      <c r="K50" s="323"/>
      <c r="L50" s="323"/>
      <c r="M50" s="175" t="str">
        <f t="shared" si="3"/>
        <v/>
      </c>
      <c r="N50" s="176" t="str">
        <f t="shared" si="4"/>
        <v/>
      </c>
      <c r="O50" s="177" t="str">
        <f t="shared" si="5"/>
        <v/>
      </c>
      <c r="P50" s="252"/>
      <c r="Q50" s="450"/>
      <c r="R50" s="238"/>
      <c r="S50" s="238"/>
      <c r="T50" s="238"/>
      <c r="U50" s="76"/>
      <c r="V50" s="251">
        <v>12</v>
      </c>
      <c r="W50" s="70" t="str">
        <f t="shared" si="22"/>
        <v/>
      </c>
      <c r="X50" s="207" t="str">
        <f t="shared" si="18"/>
        <v/>
      </c>
      <c r="Y50" s="71" t="str">
        <f t="shared" si="19"/>
        <v/>
      </c>
      <c r="Z50" s="364"/>
      <c r="AA50" s="258"/>
      <c r="AB50" s="72" t="str">
        <f>IFERROR(VLOOKUP($AA49,Entries!$H$2:$K$1000,2,0),"")</f>
        <v/>
      </c>
      <c r="AC50" s="208" t="str">
        <f>IFERROR(VLOOKUP($AA49,Entries!$H$2:$K$1000,3,0),"")</f>
        <v/>
      </c>
      <c r="AD50" s="73" t="str">
        <f>IFERROR(VLOOKUP($AA49,Entries!$H$2:$K$1000,4,0),"")</f>
        <v/>
      </c>
    </row>
    <row r="51" spans="1:30" ht="9.9499999999999993" customHeight="1" thickBot="1" x14ac:dyDescent="0.3">
      <c r="A51" s="432"/>
      <c r="B51" s="49">
        <v>13</v>
      </c>
      <c r="C51" s="441" t="s">
        <v>18</v>
      </c>
      <c r="D51" s="442"/>
      <c r="E51" s="436"/>
      <c r="G51" s="31">
        <v>13</v>
      </c>
      <c r="H51" s="41" t="str">
        <f t="shared" si="20"/>
        <v/>
      </c>
      <c r="I51" s="212" t="str">
        <f t="shared" si="21"/>
        <v/>
      </c>
      <c r="J51" s="312"/>
      <c r="K51" s="323"/>
      <c r="L51" s="323"/>
      <c r="M51" s="175" t="str">
        <f t="shared" si="3"/>
        <v/>
      </c>
      <c r="N51" s="176" t="str">
        <f t="shared" si="4"/>
        <v/>
      </c>
      <c r="O51" s="177" t="str">
        <f t="shared" si="5"/>
        <v/>
      </c>
      <c r="P51" s="252"/>
      <c r="Q51" s="450"/>
      <c r="R51" s="238"/>
      <c r="S51" s="238"/>
      <c r="T51" s="238"/>
      <c r="U51" s="76"/>
      <c r="V51" s="251">
        <v>13</v>
      </c>
      <c r="W51" s="70" t="str">
        <f t="shared" si="22"/>
        <v/>
      </c>
      <c r="X51" s="207" t="str">
        <f t="shared" si="18"/>
        <v/>
      </c>
      <c r="Y51" s="71" t="str">
        <f t="shared" si="19"/>
        <v/>
      </c>
      <c r="Z51" s="364"/>
      <c r="AA51" s="245"/>
      <c r="AB51" s="245"/>
      <c r="AC51" s="245"/>
      <c r="AD51" s="245"/>
    </row>
    <row r="52" spans="1:30" ht="9.9499999999999993" customHeight="1" x14ac:dyDescent="0.25">
      <c r="A52" s="432"/>
      <c r="B52" s="49">
        <v>14</v>
      </c>
      <c r="C52" s="104" t="s">
        <v>15</v>
      </c>
      <c r="D52" s="315">
        <v>1.5138888888888891E-3</v>
      </c>
      <c r="E52" s="436"/>
      <c r="G52" s="31">
        <v>14</v>
      </c>
      <c r="H52" s="41" t="str">
        <f t="shared" si="20"/>
        <v/>
      </c>
      <c r="I52" s="212" t="str">
        <f t="shared" si="21"/>
        <v/>
      </c>
      <c r="J52" s="312"/>
      <c r="K52" s="323"/>
      <c r="L52" s="323"/>
      <c r="M52" s="175" t="str">
        <f t="shared" si="3"/>
        <v/>
      </c>
      <c r="N52" s="176" t="str">
        <f t="shared" si="4"/>
        <v/>
      </c>
      <c r="O52" s="177" t="str">
        <f t="shared" si="5"/>
        <v/>
      </c>
      <c r="P52" s="252"/>
      <c r="Q52" s="450"/>
      <c r="R52" s="238"/>
      <c r="S52" s="238"/>
      <c r="T52" s="238"/>
      <c r="U52" s="76"/>
      <c r="V52" s="251">
        <v>14</v>
      </c>
      <c r="W52" s="70" t="str">
        <f t="shared" si="22"/>
        <v/>
      </c>
      <c r="X52" s="207" t="str">
        <f t="shared" si="18"/>
        <v/>
      </c>
      <c r="Y52" s="71" t="str">
        <f t="shared" si="19"/>
        <v/>
      </c>
      <c r="Z52" s="364"/>
      <c r="AA52" s="245"/>
      <c r="AB52" s="245"/>
      <c r="AC52" s="245"/>
    </row>
    <row r="53" spans="1:30" ht="9.9499999999999993" customHeight="1" x14ac:dyDescent="0.25">
      <c r="A53" s="432"/>
      <c r="B53" s="49">
        <v>15</v>
      </c>
      <c r="C53" s="105" t="s">
        <v>17</v>
      </c>
      <c r="D53" s="316">
        <v>1.5277777777777779E-3</v>
      </c>
      <c r="E53" s="436"/>
      <c r="G53" s="31">
        <v>15</v>
      </c>
      <c r="H53" s="41" t="str">
        <f t="shared" si="20"/>
        <v/>
      </c>
      <c r="I53" s="212" t="str">
        <f t="shared" si="21"/>
        <v/>
      </c>
      <c r="J53" s="312"/>
      <c r="K53" s="323"/>
      <c r="L53" s="323"/>
      <c r="M53" s="175" t="str">
        <f t="shared" si="3"/>
        <v/>
      </c>
      <c r="N53" s="176" t="str">
        <f t="shared" si="4"/>
        <v/>
      </c>
      <c r="O53" s="177" t="str">
        <f t="shared" si="5"/>
        <v/>
      </c>
      <c r="P53" s="252"/>
      <c r="Q53" s="450"/>
      <c r="R53" s="238"/>
      <c r="S53" s="238"/>
      <c r="T53" s="238"/>
      <c r="U53" s="76"/>
      <c r="V53" s="251">
        <v>15</v>
      </c>
      <c r="W53" s="70" t="str">
        <f t="shared" si="22"/>
        <v/>
      </c>
      <c r="X53" s="207" t="str">
        <f t="shared" si="18"/>
        <v/>
      </c>
      <c r="Y53" s="71" t="str">
        <f t="shared" si="19"/>
        <v/>
      </c>
      <c r="Z53" s="364"/>
      <c r="AA53" s="245"/>
      <c r="AB53" s="245"/>
      <c r="AC53" s="245"/>
    </row>
    <row r="54" spans="1:30" ht="9.9499999999999993" customHeight="1" thickBot="1" x14ac:dyDescent="0.3">
      <c r="A54" s="432"/>
      <c r="B54" s="51">
        <v>16</v>
      </c>
      <c r="C54" s="106" t="s">
        <v>16</v>
      </c>
      <c r="D54" s="317">
        <v>1.5740740740740741E-3</v>
      </c>
      <c r="E54" s="437"/>
      <c r="G54" s="32">
        <v>16</v>
      </c>
      <c r="H54" s="42" t="str">
        <f t="shared" si="20"/>
        <v/>
      </c>
      <c r="I54" s="213" t="str">
        <f t="shared" si="21"/>
        <v/>
      </c>
      <c r="J54" s="313"/>
      <c r="K54" s="327"/>
      <c r="L54" s="327"/>
      <c r="M54" s="178" t="str">
        <f t="shared" si="3"/>
        <v/>
      </c>
      <c r="N54" s="179" t="str">
        <f t="shared" si="4"/>
        <v/>
      </c>
      <c r="O54" s="180" t="str">
        <f t="shared" si="5"/>
        <v/>
      </c>
      <c r="P54" s="253"/>
      <c r="Q54" s="451"/>
      <c r="R54" s="238"/>
      <c r="S54" s="238"/>
      <c r="T54" s="238"/>
      <c r="U54" s="76"/>
      <c r="V54" s="258">
        <v>16</v>
      </c>
      <c r="W54" s="72" t="str">
        <f t="shared" si="22"/>
        <v/>
      </c>
      <c r="X54" s="208" t="str">
        <f t="shared" si="18"/>
        <v/>
      </c>
      <c r="Y54" s="73" t="str">
        <f t="shared" si="19"/>
        <v/>
      </c>
      <c r="Z54" s="364"/>
      <c r="AA54" s="245"/>
      <c r="AB54" s="245"/>
      <c r="AC54" s="245"/>
    </row>
    <row r="55" spans="1:30" ht="9.9499999999999993" customHeight="1" x14ac:dyDescent="0.25">
      <c r="K55"/>
      <c r="L55"/>
    </row>
    <row r="56" spans="1:30" ht="9.9499999999999993" customHeight="1" x14ac:dyDescent="0.25">
      <c r="K56"/>
      <c r="L56"/>
    </row>
    <row r="59" spans="1:30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0" ht="9.9499999999999993" customHeight="1" x14ac:dyDescent="0.25"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0" s="246" customFormat="1" ht="9.9499999999999993" customHeight="1" x14ac:dyDescent="0.25">
      <c r="A61" s="8"/>
      <c r="D61" s="8"/>
      <c r="E61"/>
      <c r="F61"/>
      <c r="G61"/>
      <c r="H61"/>
      <c r="I61"/>
      <c r="J61"/>
      <c r="K61"/>
      <c r="L61"/>
      <c r="M61"/>
      <c r="N61"/>
      <c r="O61"/>
      <c r="P61"/>
      <c r="Q61"/>
      <c r="U61" s="8"/>
      <c r="V61" s="8"/>
      <c r="W61" s="8"/>
      <c r="X61" s="8"/>
      <c r="Z61" s="8"/>
      <c r="AA61" s="8"/>
      <c r="AB61" s="50"/>
      <c r="AD61" s="8"/>
    </row>
    <row r="62" spans="1:30" s="246" customFormat="1" ht="9.9499999999999993" customHeight="1" x14ac:dyDescent="0.25">
      <c r="A62" s="8"/>
      <c r="D62" s="8"/>
      <c r="E62"/>
      <c r="F62"/>
      <c r="G62"/>
      <c r="H62"/>
      <c r="I62"/>
      <c r="J62"/>
      <c r="K62"/>
      <c r="L62"/>
      <c r="M62"/>
      <c r="N62"/>
      <c r="O62"/>
      <c r="P62"/>
      <c r="Q62"/>
      <c r="U62" s="8"/>
      <c r="V62" s="8"/>
      <c r="W62" s="8"/>
      <c r="X62" s="8"/>
      <c r="Z62" s="8"/>
      <c r="AA62" s="8"/>
      <c r="AB62" s="50"/>
      <c r="AD62" s="8"/>
    </row>
    <row r="63" spans="1:30" s="246" customFormat="1" ht="9.9499999999999993" customHeight="1" x14ac:dyDescent="0.25">
      <c r="A63" s="8"/>
      <c r="D63" s="8"/>
      <c r="E63"/>
      <c r="F63"/>
      <c r="G63"/>
      <c r="H63"/>
      <c r="I63"/>
      <c r="J63"/>
      <c r="K63"/>
      <c r="L63"/>
      <c r="M63"/>
      <c r="N63"/>
      <c r="O63"/>
      <c r="P63"/>
      <c r="Q63"/>
      <c r="U63" s="8"/>
      <c r="V63" s="8"/>
      <c r="W63" s="8"/>
      <c r="X63" s="8"/>
      <c r="Z63" s="8"/>
      <c r="AA63" s="8"/>
      <c r="AB63" s="50"/>
      <c r="AD63" s="8"/>
    </row>
    <row r="64" spans="1:30" s="246" customFormat="1" ht="9.9499999999999993" customHeight="1" x14ac:dyDescent="0.25">
      <c r="A64" s="8"/>
      <c r="D64" s="8"/>
      <c r="E64"/>
      <c r="F64"/>
      <c r="G64"/>
      <c r="H64"/>
      <c r="I64"/>
      <c r="J64"/>
      <c r="K64"/>
      <c r="L64"/>
      <c r="M64"/>
      <c r="N64"/>
      <c r="O64"/>
      <c r="P64"/>
      <c r="Q64"/>
      <c r="U64" s="8"/>
      <c r="V64" s="8"/>
      <c r="W64" s="8"/>
      <c r="X64" s="8"/>
      <c r="Z64" s="8"/>
      <c r="AA64" s="8"/>
      <c r="AB64" s="50"/>
      <c r="AD64" s="8"/>
    </row>
    <row r="65" spans="1:30" s="246" customFormat="1" ht="9.9499999999999993" customHeight="1" x14ac:dyDescent="0.25">
      <c r="A65" s="8"/>
      <c r="D65" s="8"/>
      <c r="E65"/>
      <c r="F65"/>
      <c r="G65"/>
      <c r="H65"/>
      <c r="I65"/>
      <c r="J65"/>
      <c r="K65"/>
      <c r="L65"/>
      <c r="M65"/>
      <c r="N65"/>
      <c r="O65"/>
      <c r="P65"/>
      <c r="Q65"/>
      <c r="U65" s="8"/>
      <c r="V65" s="8"/>
      <c r="W65" s="8"/>
      <c r="X65" s="8"/>
      <c r="Z65" s="8"/>
      <c r="AA65" s="8"/>
      <c r="AB65" s="50"/>
      <c r="AD65" s="8"/>
    </row>
    <row r="66" spans="1:30" s="246" customFormat="1" ht="9.9499999999999993" customHeight="1" x14ac:dyDescent="0.25">
      <c r="A66" s="8"/>
      <c r="D66" s="8"/>
      <c r="E66"/>
      <c r="F66"/>
      <c r="G66"/>
      <c r="H66"/>
      <c r="I66"/>
      <c r="J66"/>
      <c r="K66"/>
      <c r="L66"/>
      <c r="M66"/>
      <c r="N66"/>
      <c r="O66"/>
      <c r="P66"/>
      <c r="Q66"/>
      <c r="U66" s="8"/>
      <c r="V66" s="8"/>
      <c r="W66" s="8"/>
      <c r="X66" s="8"/>
      <c r="Z66" s="8"/>
      <c r="AA66" s="8"/>
      <c r="AB66" s="50"/>
      <c r="AD66" s="8"/>
    </row>
    <row r="67" spans="1:30" s="246" customFormat="1" ht="9.9499999999999993" customHeight="1" x14ac:dyDescent="0.25">
      <c r="A67" s="8"/>
      <c r="D67" s="8"/>
      <c r="E67"/>
      <c r="F67"/>
      <c r="G67"/>
      <c r="H67"/>
      <c r="I67"/>
      <c r="J67"/>
      <c r="K67"/>
      <c r="L67"/>
      <c r="M67"/>
      <c r="N67"/>
      <c r="O67"/>
      <c r="P67"/>
      <c r="Q67"/>
      <c r="U67" s="8"/>
      <c r="V67" s="8"/>
      <c r="W67" s="8"/>
      <c r="X67" s="8"/>
      <c r="Z67" s="8"/>
      <c r="AA67" s="8"/>
      <c r="AB67" s="50"/>
      <c r="AD67" s="8"/>
    </row>
    <row r="68" spans="1:30" s="246" customFormat="1" ht="9.9499999999999993" customHeight="1" x14ac:dyDescent="0.25">
      <c r="A68" s="8"/>
      <c r="D68" s="8"/>
      <c r="E68"/>
      <c r="F68"/>
      <c r="G68"/>
      <c r="H68"/>
      <c r="I68"/>
      <c r="J68"/>
      <c r="K68"/>
      <c r="L68"/>
      <c r="M68"/>
      <c r="N68"/>
      <c r="O68"/>
      <c r="P68"/>
      <c r="Q68"/>
      <c r="U68" s="8"/>
      <c r="V68" s="8"/>
      <c r="W68" s="8"/>
      <c r="X68" s="8"/>
      <c r="Z68" s="8"/>
      <c r="AA68" s="8"/>
      <c r="AB68" s="50"/>
      <c r="AD68" s="8"/>
    </row>
    <row r="69" spans="1:30" s="246" customFormat="1" ht="9.9499999999999993" customHeight="1" x14ac:dyDescent="0.25">
      <c r="A69" s="8"/>
      <c r="D69" s="8"/>
      <c r="E69"/>
      <c r="F69"/>
      <c r="G69"/>
      <c r="H69"/>
      <c r="I69"/>
      <c r="J69"/>
      <c r="K69"/>
      <c r="L69"/>
      <c r="M69"/>
      <c r="N69"/>
      <c r="O69"/>
      <c r="P69"/>
      <c r="Q69"/>
      <c r="U69" s="8"/>
      <c r="V69" s="8"/>
      <c r="W69" s="8"/>
      <c r="X69" s="8"/>
      <c r="Z69" s="8"/>
      <c r="AA69" s="8"/>
      <c r="AB69" s="50"/>
      <c r="AD69" s="8"/>
    </row>
    <row r="70" spans="1:30" s="246" customFormat="1" ht="9.9499999999999993" customHeight="1" x14ac:dyDescent="0.25">
      <c r="A70" s="8"/>
      <c r="D70" s="8"/>
      <c r="E70"/>
      <c r="F70"/>
      <c r="G70"/>
      <c r="H70"/>
      <c r="I70"/>
      <c r="J70"/>
      <c r="K70"/>
      <c r="L70"/>
      <c r="M70"/>
      <c r="N70"/>
      <c r="O70"/>
      <c r="P70"/>
      <c r="Q70"/>
      <c r="U70" s="8"/>
      <c r="V70" s="8"/>
      <c r="W70" s="8"/>
      <c r="X70" s="8"/>
      <c r="Z70" s="8"/>
      <c r="AA70" s="8"/>
      <c r="AB70" s="50"/>
      <c r="AD70" s="8"/>
    </row>
    <row r="71" spans="1:30" s="246" customFormat="1" ht="9.9499999999999993" customHeight="1" x14ac:dyDescent="0.25">
      <c r="A71" s="8"/>
      <c r="D71" s="8"/>
      <c r="E71"/>
      <c r="F71"/>
      <c r="G71"/>
      <c r="H71"/>
      <c r="I71"/>
      <c r="J71"/>
      <c r="K71"/>
      <c r="L71"/>
      <c r="M71"/>
      <c r="N71"/>
      <c r="O71"/>
      <c r="P71"/>
      <c r="Q71"/>
      <c r="U71" s="8"/>
      <c r="V71" s="8"/>
      <c r="W71" s="8"/>
      <c r="X71" s="8"/>
      <c r="Z71" s="8"/>
      <c r="AA71" s="8"/>
      <c r="AB71" s="50"/>
      <c r="AD71" s="8"/>
    </row>
  </sheetData>
  <mergeCells count="27">
    <mergeCell ref="B37:B38"/>
    <mergeCell ref="E39:E54"/>
    <mergeCell ref="Q39:Q54"/>
    <mergeCell ref="AA48:AC48"/>
    <mergeCell ref="C51:D51"/>
    <mergeCell ref="E21:G38"/>
    <mergeCell ref="V21:Y23"/>
    <mergeCell ref="V26:Y28"/>
    <mergeCell ref="V29:Y31"/>
    <mergeCell ref="V32:Y34"/>
    <mergeCell ref="V36:Y37"/>
    <mergeCell ref="E3:G20"/>
    <mergeCell ref="A1:B1"/>
    <mergeCell ref="C1:AC1"/>
    <mergeCell ref="A2:B36"/>
    <mergeCell ref="C2:D50"/>
    <mergeCell ref="E2:G2"/>
    <mergeCell ref="U2:U38"/>
    <mergeCell ref="V2:Y3"/>
    <mergeCell ref="Z2:Z54"/>
    <mergeCell ref="AA2:AC2"/>
    <mergeCell ref="V4:Y6"/>
    <mergeCell ref="V7:Y9"/>
    <mergeCell ref="V12:Y14"/>
    <mergeCell ref="V15:Y17"/>
    <mergeCell ref="V18:Y20"/>
    <mergeCell ref="A37:A54"/>
  </mergeCells>
  <conditionalFormatting sqref="P3:P11">
    <cfRule type="cellIs" dxfId="104" priority="22" operator="between">
      <formula>2.9</formula>
      <formula>3.1</formula>
    </cfRule>
    <cfRule type="cellIs" dxfId="103" priority="23" operator="between">
      <formula>1.9</formula>
      <formula>2.1</formula>
    </cfRule>
    <cfRule type="cellIs" dxfId="102" priority="24" operator="between">
      <formula>0.9</formula>
      <formula>1.1</formula>
    </cfRule>
  </conditionalFormatting>
  <conditionalFormatting sqref="P14:P20">
    <cfRule type="cellIs" dxfId="101" priority="19" operator="between">
      <formula>2.9</formula>
      <formula>3.1</formula>
    </cfRule>
    <cfRule type="cellIs" dxfId="100" priority="20" operator="between">
      <formula>1.9</formula>
      <formula>2.1</formula>
    </cfRule>
    <cfRule type="cellIs" dxfId="99" priority="21" operator="between">
      <formula>0.9</formula>
      <formula>1.1</formula>
    </cfRule>
  </conditionalFormatting>
  <conditionalFormatting sqref="P21:P29">
    <cfRule type="cellIs" dxfId="98" priority="16" operator="between">
      <formula>2.9</formula>
      <formula>3.1</formula>
    </cfRule>
    <cfRule type="cellIs" dxfId="97" priority="17" operator="between">
      <formula>1.9</formula>
      <formula>2.1</formula>
    </cfRule>
    <cfRule type="cellIs" dxfId="96" priority="18" operator="between">
      <formula>0.9</formula>
      <formula>1.1</formula>
    </cfRule>
  </conditionalFormatting>
  <conditionalFormatting sqref="P32:P38">
    <cfRule type="cellIs" dxfId="95" priority="13" operator="between">
      <formula>2.9</formula>
      <formula>3.1</formula>
    </cfRule>
    <cfRule type="cellIs" dxfId="94" priority="14" operator="between">
      <formula>1.9</formula>
      <formula>2.1</formula>
    </cfRule>
    <cfRule type="cellIs" dxfId="93" priority="15" operator="between">
      <formula>0.9</formula>
      <formula>1.1</formula>
    </cfRule>
  </conditionalFormatting>
  <conditionalFormatting sqref="P39 P44:P54">
    <cfRule type="cellIs" dxfId="92" priority="10" operator="between">
      <formula>2.9</formula>
      <formula>3.1</formula>
    </cfRule>
    <cfRule type="cellIs" dxfId="91" priority="11" operator="between">
      <formula>1.9</formula>
      <formula>2.1</formula>
    </cfRule>
    <cfRule type="cellIs" dxfId="90" priority="12" operator="between">
      <formula>0.9</formula>
      <formula>1.1</formula>
    </cfRule>
  </conditionalFormatting>
  <conditionalFormatting sqref="P12:P13">
    <cfRule type="cellIs" dxfId="89" priority="7" operator="between">
      <formula>2.9</formula>
      <formula>3.1</formula>
    </cfRule>
    <cfRule type="cellIs" dxfId="88" priority="8" operator="between">
      <formula>1.9</formula>
      <formula>2.1</formula>
    </cfRule>
    <cfRule type="cellIs" dxfId="87" priority="9" operator="between">
      <formula>0.9</formula>
      <formula>1.1</formula>
    </cfRule>
  </conditionalFormatting>
  <conditionalFormatting sqref="P30:P31">
    <cfRule type="cellIs" dxfId="86" priority="4" operator="between">
      <formula>2.9</formula>
      <formula>3.1</formula>
    </cfRule>
    <cfRule type="cellIs" dxfId="85" priority="5" operator="between">
      <formula>1.9</formula>
      <formula>2.1</formula>
    </cfRule>
    <cfRule type="cellIs" dxfId="84" priority="6" operator="between">
      <formula>0.9</formula>
      <formula>1.1</formula>
    </cfRule>
  </conditionalFormatting>
  <conditionalFormatting sqref="P40:P43">
    <cfRule type="cellIs" dxfId="83" priority="1" operator="between">
      <formula>2.9</formula>
      <formula>3.1</formula>
    </cfRule>
    <cfRule type="cellIs" dxfId="82" priority="2" operator="between">
      <formula>1.9</formula>
      <formula>2.1</formula>
    </cfRule>
    <cfRule type="cellIs" dxfId="81" priority="3" operator="between">
      <formula>0.9</formula>
      <formula>1.1</formula>
    </cfRule>
  </conditionalFormatting>
  <pageMargins left="0.7" right="0.7" top="0.75" bottom="0.75" header="0.3" footer="0.3"/>
  <pageSetup paperSize="11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6"/>
  <sheetViews>
    <sheetView showZeros="0" workbookViewId="0">
      <selection activeCell="K3" sqref="K3:K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7" customWidth="1"/>
    <col min="3" max="3" width="6.7109375" style="47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50" customWidth="1"/>
    <col min="10" max="10" width="6.7109375" style="47" customWidth="1"/>
    <col min="11" max="11" width="12.7109375" style="47" customWidth="1"/>
    <col min="12" max="12" width="12.7109375" style="270" customWidth="1"/>
    <col min="13" max="13" width="6.7109375" style="190" customWidth="1"/>
    <col min="14" max="14" width="6.7109375" style="182" customWidth="1"/>
    <col min="15" max="15" width="6.7109375" style="183" customWidth="1"/>
    <col min="16" max="16" width="12.7109375" style="47" customWidth="1"/>
    <col min="17" max="17" width="8" style="47" hidden="1" customWidth="1"/>
    <col min="18" max="19" width="6.7109375" style="50" hidden="1" customWidth="1"/>
    <col min="20" max="20" width="10.42578125" style="47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47" customWidth="1"/>
    <col min="25" max="25" width="4.42578125" style="8" customWidth="1"/>
    <col min="26" max="26" width="5.7109375" style="8" customWidth="1"/>
    <col min="27" max="27" width="15.7109375" style="50" customWidth="1"/>
    <col min="28" max="28" width="14.85546875" style="47" customWidth="1"/>
    <col min="29" max="16384" width="9.140625" style="8"/>
  </cols>
  <sheetData>
    <row r="1" spans="1:28" ht="9.9499999999999993" customHeight="1" thickBot="1" x14ac:dyDescent="0.3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ht="9.9499999999999993" customHeight="1" thickBot="1" x14ac:dyDescent="0.3">
      <c r="A2" s="364"/>
      <c r="B2" s="365"/>
      <c r="C2" s="366" t="s">
        <v>23</v>
      </c>
      <c r="D2" s="367"/>
      <c r="E2" s="452" t="s">
        <v>2</v>
      </c>
      <c r="F2" s="372"/>
      <c r="G2" s="373"/>
      <c r="H2" s="82" t="s">
        <v>1</v>
      </c>
      <c r="I2" s="82" t="s">
        <v>41</v>
      </c>
      <c r="J2" s="77" t="s">
        <v>8</v>
      </c>
      <c r="K2" s="77" t="s">
        <v>24</v>
      </c>
      <c r="L2" s="77" t="s">
        <v>49</v>
      </c>
      <c r="M2" s="181" t="s">
        <v>15</v>
      </c>
      <c r="N2" s="171" t="s">
        <v>17</v>
      </c>
      <c r="O2" s="170" t="s">
        <v>16</v>
      </c>
      <c r="P2" s="78" t="s">
        <v>5</v>
      </c>
      <c r="Q2" s="473" t="s">
        <v>21</v>
      </c>
      <c r="R2" s="474"/>
      <c r="S2" s="474"/>
      <c r="T2" s="475"/>
      <c r="U2" s="374"/>
      <c r="V2" s="453" t="s">
        <v>12</v>
      </c>
      <c r="W2" s="454"/>
      <c r="X2" s="455"/>
      <c r="Y2" s="364"/>
      <c r="Z2" s="465" t="s">
        <v>13</v>
      </c>
      <c r="AA2" s="466"/>
      <c r="AB2" s="467"/>
    </row>
    <row r="3" spans="1:28" ht="9.9499999999999993" customHeight="1" thickBot="1" x14ac:dyDescent="0.3">
      <c r="A3" s="364"/>
      <c r="B3" s="365"/>
      <c r="C3" s="368"/>
      <c r="D3" s="369"/>
      <c r="E3" s="384" t="s">
        <v>7</v>
      </c>
      <c r="F3" s="385"/>
      <c r="G3" s="385"/>
      <c r="H3" s="46" t="str">
        <f t="shared" ref="H3" si="0">IFERROR(VLOOKUP($J3,$Z$2:$AC$34,2,0),"")</f>
        <v>Sarah McGrath</v>
      </c>
      <c r="I3" s="221" t="str">
        <f t="shared" ref="I3" si="1">IFERROR(VLOOKUP($J3,$Z$2:$AC$34,3,0),"")</f>
        <v>Beaumont</v>
      </c>
      <c r="J3" s="282">
        <v>61</v>
      </c>
      <c r="K3" s="322">
        <v>3.3715277777777784E-3</v>
      </c>
      <c r="L3" s="322"/>
      <c r="M3" s="172" t="str">
        <f>IF($K3&lt;$D$44,IF($K3&gt;0,"NEW","" )," ")</f>
        <v xml:space="preserve"> </v>
      </c>
      <c r="N3" s="173" t="str">
        <f>IF($K3&lt;$D$45,IF($K3&gt;0,"YES","" )," ")</f>
        <v xml:space="preserve"> </v>
      </c>
      <c r="O3" s="174" t="str">
        <f>IF($K3&lt;$D$46,IF($K3&gt;0,"YES","" )," ")</f>
        <v xml:space="preserve"> </v>
      </c>
      <c r="P3" s="197">
        <f t="shared" ref="P3:P34" si="2">IF(K3&gt;0,RANK(K3,$K$3:$K$34,1),"No Runner")</f>
        <v>1</v>
      </c>
      <c r="Q3" s="87">
        <f>K3</f>
        <v>3.3715277777777784E-3</v>
      </c>
      <c r="R3" s="85" t="str">
        <f t="shared" ref="R3:S34" si="3">H3</f>
        <v>Sarah McGrath</v>
      </c>
      <c r="S3" s="85" t="str">
        <f t="shared" si="3"/>
        <v>Beaumont</v>
      </c>
      <c r="T3" s="58">
        <f>J3</f>
        <v>61</v>
      </c>
      <c r="U3" s="365"/>
      <c r="V3" s="456"/>
      <c r="W3" s="457"/>
      <c r="X3" s="458"/>
      <c r="Y3" s="364"/>
      <c r="Z3" s="291">
        <v>61</v>
      </c>
      <c r="AA3" s="292" t="s">
        <v>92</v>
      </c>
      <c r="AB3" s="293" t="s">
        <v>71</v>
      </c>
    </row>
    <row r="4" spans="1:28" ht="9.9499999999999993" customHeight="1" x14ac:dyDescent="0.25">
      <c r="A4" s="364"/>
      <c r="B4" s="365"/>
      <c r="C4" s="368"/>
      <c r="D4" s="369"/>
      <c r="E4" s="387"/>
      <c r="F4" s="388"/>
      <c r="G4" s="388"/>
      <c r="H4" s="33" t="str">
        <f>IFERROR(VLOOKUP($J4,$Z$2:$AC$34,2,0),"")</f>
        <v>Sophia Latham</v>
      </c>
      <c r="I4" s="20" t="str">
        <f>IFERROR(VLOOKUP($J4,$Z$2:$AC$34,3,0),"")</f>
        <v>St Clement Danes</v>
      </c>
      <c r="J4" s="284">
        <v>514</v>
      </c>
      <c r="K4" s="323">
        <v>3.3877314814814816E-3</v>
      </c>
      <c r="L4" s="323"/>
      <c r="M4" s="175" t="str">
        <f t="shared" ref="M4:M46" si="4">IF($K4&lt;$D$44,IF($K4&gt;0,"NEW","" )," ")</f>
        <v xml:space="preserve"> </v>
      </c>
      <c r="N4" s="176" t="str">
        <f t="shared" ref="N4:N46" si="5">IF($K4&lt;$D$45,IF($K4&gt;0,"YES","" )," ")</f>
        <v xml:space="preserve"> </v>
      </c>
      <c r="O4" s="177" t="str">
        <f t="shared" ref="O4:O46" si="6">IF($K4&lt;$D$46,IF($K4&gt;0,"YES","" )," ")</f>
        <v xml:space="preserve"> </v>
      </c>
      <c r="P4" s="198">
        <f t="shared" si="2"/>
        <v>2</v>
      </c>
      <c r="Q4" s="88">
        <f t="shared" ref="Q4:Q34" si="7">K4</f>
        <v>3.3877314814814816E-3</v>
      </c>
      <c r="R4" s="84" t="str">
        <f t="shared" si="3"/>
        <v>Sophia Latham</v>
      </c>
      <c r="S4" s="84" t="str">
        <f t="shared" si="3"/>
        <v>St Clement Danes</v>
      </c>
      <c r="T4" s="63">
        <f t="shared" ref="T4:T34" si="8">J4</f>
        <v>514</v>
      </c>
      <c r="U4" s="365"/>
      <c r="V4" s="459" t="s">
        <v>20</v>
      </c>
      <c r="W4" s="460"/>
      <c r="X4" s="461"/>
      <c r="Y4" s="364"/>
      <c r="Z4" s="291">
        <v>433</v>
      </c>
      <c r="AA4" s="292" t="s">
        <v>96</v>
      </c>
      <c r="AB4" s="293" t="s">
        <v>97</v>
      </c>
    </row>
    <row r="5" spans="1:28" ht="9.9499999999999993" customHeight="1" x14ac:dyDescent="0.25">
      <c r="A5" s="364"/>
      <c r="B5" s="365"/>
      <c r="C5" s="368"/>
      <c r="D5" s="369"/>
      <c r="E5" s="387"/>
      <c r="F5" s="388"/>
      <c r="G5" s="388"/>
      <c r="H5" s="33" t="str">
        <f t="shared" ref="H5:H34" si="9">IFERROR(VLOOKUP($J5,$Z$2:$AC$34,2,0),"")</f>
        <v/>
      </c>
      <c r="I5" s="20" t="str">
        <f t="shared" ref="I5:I34" si="10">IFERROR(VLOOKUP($J5,$Z$2:$AC$34,3,0),"")</f>
        <v/>
      </c>
      <c r="J5" s="284"/>
      <c r="K5" s="323"/>
      <c r="L5" s="323"/>
      <c r="M5" s="175" t="str">
        <f t="shared" si="4"/>
        <v/>
      </c>
      <c r="N5" s="176" t="str">
        <f t="shared" si="5"/>
        <v/>
      </c>
      <c r="O5" s="177" t="str">
        <f t="shared" si="6"/>
        <v/>
      </c>
      <c r="P5" s="198" t="str">
        <f t="shared" si="2"/>
        <v>No Runner</v>
      </c>
      <c r="Q5" s="88">
        <f t="shared" si="7"/>
        <v>0</v>
      </c>
      <c r="R5" s="84" t="str">
        <f t="shared" si="3"/>
        <v/>
      </c>
      <c r="S5" s="84" t="str">
        <f t="shared" si="3"/>
        <v/>
      </c>
      <c r="T5" s="63">
        <f t="shared" si="8"/>
        <v>0</v>
      </c>
      <c r="U5" s="365"/>
      <c r="V5" s="462"/>
      <c r="W5" s="463"/>
      <c r="X5" s="464"/>
      <c r="Y5" s="364"/>
      <c r="Z5" s="291">
        <v>514</v>
      </c>
      <c r="AA5" s="292" t="s">
        <v>98</v>
      </c>
      <c r="AB5" s="293" t="s">
        <v>99</v>
      </c>
    </row>
    <row r="6" spans="1:28" ht="9.9499999999999993" customHeight="1" x14ac:dyDescent="0.25">
      <c r="A6" s="364"/>
      <c r="B6" s="365"/>
      <c r="C6" s="368"/>
      <c r="D6" s="369"/>
      <c r="E6" s="387"/>
      <c r="F6" s="388"/>
      <c r="G6" s="388"/>
      <c r="H6" s="33" t="str">
        <f t="shared" si="9"/>
        <v/>
      </c>
      <c r="I6" s="20" t="str">
        <f t="shared" si="10"/>
        <v/>
      </c>
      <c r="J6" s="284"/>
      <c r="K6" s="323"/>
      <c r="L6" s="323"/>
      <c r="M6" s="175" t="str">
        <f t="shared" si="4"/>
        <v/>
      </c>
      <c r="N6" s="176" t="str">
        <f t="shared" si="5"/>
        <v/>
      </c>
      <c r="O6" s="177" t="str">
        <f t="shared" si="6"/>
        <v/>
      </c>
      <c r="P6" s="198" t="str">
        <f t="shared" si="2"/>
        <v>No Runner</v>
      </c>
      <c r="Q6" s="88">
        <f t="shared" si="7"/>
        <v>0</v>
      </c>
      <c r="R6" s="84" t="str">
        <f t="shared" si="3"/>
        <v/>
      </c>
      <c r="S6" s="84" t="str">
        <f t="shared" si="3"/>
        <v/>
      </c>
      <c r="T6" s="63">
        <f t="shared" si="8"/>
        <v>0</v>
      </c>
      <c r="U6" s="365"/>
      <c r="V6" s="462"/>
      <c r="W6" s="463"/>
      <c r="X6" s="464"/>
      <c r="Y6" s="364"/>
      <c r="Z6" s="291">
        <v>566</v>
      </c>
      <c r="AA6" s="292" t="s">
        <v>100</v>
      </c>
      <c r="AB6" s="293" t="s">
        <v>101</v>
      </c>
    </row>
    <row r="7" spans="1:28" ht="9.9499999999999993" customHeight="1" x14ac:dyDescent="0.25">
      <c r="A7" s="364"/>
      <c r="B7" s="365"/>
      <c r="C7" s="368"/>
      <c r="D7" s="369"/>
      <c r="E7" s="387"/>
      <c r="F7" s="388"/>
      <c r="G7" s="388"/>
      <c r="H7" s="33" t="str">
        <f t="shared" si="9"/>
        <v/>
      </c>
      <c r="I7" s="20" t="str">
        <f t="shared" si="10"/>
        <v/>
      </c>
      <c r="J7" s="284"/>
      <c r="K7" s="323"/>
      <c r="L7" s="323"/>
      <c r="M7" s="175" t="str">
        <f t="shared" si="4"/>
        <v/>
      </c>
      <c r="N7" s="176" t="str">
        <f t="shared" si="5"/>
        <v/>
      </c>
      <c r="O7" s="177" t="str">
        <f t="shared" si="6"/>
        <v/>
      </c>
      <c r="P7" s="198" t="str">
        <f t="shared" si="2"/>
        <v>No Runner</v>
      </c>
      <c r="Q7" s="88">
        <f t="shared" si="7"/>
        <v>0</v>
      </c>
      <c r="R7" s="84" t="str">
        <f t="shared" si="3"/>
        <v/>
      </c>
      <c r="S7" s="84" t="str">
        <f t="shared" si="3"/>
        <v/>
      </c>
      <c r="T7" s="63">
        <f t="shared" si="8"/>
        <v>0</v>
      </c>
      <c r="U7" s="365"/>
      <c r="V7" s="459" t="s">
        <v>57</v>
      </c>
      <c r="W7" s="460"/>
      <c r="X7" s="461"/>
      <c r="Y7" s="364"/>
      <c r="Z7" s="291"/>
      <c r="AA7" s="292"/>
      <c r="AB7" s="293"/>
    </row>
    <row r="8" spans="1:28" ht="9.9499999999999993" customHeight="1" x14ac:dyDescent="0.25">
      <c r="A8" s="364"/>
      <c r="B8" s="365"/>
      <c r="C8" s="368"/>
      <c r="D8" s="369"/>
      <c r="E8" s="387"/>
      <c r="F8" s="388"/>
      <c r="G8" s="388"/>
      <c r="H8" s="33" t="str">
        <f t="shared" si="9"/>
        <v/>
      </c>
      <c r="I8" s="20" t="str">
        <f t="shared" si="10"/>
        <v/>
      </c>
      <c r="J8" s="284"/>
      <c r="K8" s="323"/>
      <c r="L8" s="323"/>
      <c r="M8" s="175" t="str">
        <f t="shared" si="4"/>
        <v/>
      </c>
      <c r="N8" s="176" t="str">
        <f t="shared" si="5"/>
        <v/>
      </c>
      <c r="O8" s="177" t="str">
        <f t="shared" si="6"/>
        <v/>
      </c>
      <c r="P8" s="198" t="str">
        <f t="shared" si="2"/>
        <v>No Runner</v>
      </c>
      <c r="Q8" s="88">
        <f t="shared" si="7"/>
        <v>0</v>
      </c>
      <c r="R8" s="84" t="str">
        <f t="shared" si="3"/>
        <v/>
      </c>
      <c r="S8" s="84" t="str">
        <f t="shared" si="3"/>
        <v/>
      </c>
      <c r="T8" s="63">
        <f t="shared" si="8"/>
        <v>0</v>
      </c>
      <c r="U8" s="365"/>
      <c r="V8" s="462"/>
      <c r="W8" s="463"/>
      <c r="X8" s="464"/>
      <c r="Y8" s="364"/>
      <c r="Z8" s="291"/>
      <c r="AA8" s="292"/>
      <c r="AB8" s="293"/>
    </row>
    <row r="9" spans="1:28" ht="9.9499999999999993" customHeight="1" x14ac:dyDescent="0.25">
      <c r="A9" s="364"/>
      <c r="B9" s="365"/>
      <c r="C9" s="368"/>
      <c r="D9" s="369"/>
      <c r="E9" s="387"/>
      <c r="F9" s="388"/>
      <c r="G9" s="388"/>
      <c r="H9" s="34" t="str">
        <f t="shared" si="9"/>
        <v/>
      </c>
      <c r="I9" s="21" t="str">
        <f t="shared" si="10"/>
        <v/>
      </c>
      <c r="J9" s="284"/>
      <c r="K9" s="323"/>
      <c r="L9" s="323"/>
      <c r="M9" s="175" t="str">
        <f t="shared" si="4"/>
        <v/>
      </c>
      <c r="N9" s="176" t="str">
        <f t="shared" si="5"/>
        <v/>
      </c>
      <c r="O9" s="177" t="str">
        <f t="shared" si="6"/>
        <v/>
      </c>
      <c r="P9" s="198" t="str">
        <f t="shared" si="2"/>
        <v>No Runner</v>
      </c>
      <c r="Q9" s="88">
        <f t="shared" si="7"/>
        <v>0</v>
      </c>
      <c r="R9" s="84" t="str">
        <f t="shared" si="3"/>
        <v/>
      </c>
      <c r="S9" s="84" t="str">
        <f t="shared" si="3"/>
        <v/>
      </c>
      <c r="T9" s="63">
        <f t="shared" si="8"/>
        <v>0</v>
      </c>
      <c r="U9" s="365"/>
      <c r="V9" s="462"/>
      <c r="W9" s="463"/>
      <c r="X9" s="464"/>
      <c r="Y9" s="364"/>
      <c r="Z9" s="291"/>
      <c r="AA9" s="292"/>
      <c r="AB9" s="293"/>
    </row>
    <row r="10" spans="1:28" ht="9.9499999999999993" customHeight="1" x14ac:dyDescent="0.25">
      <c r="A10" s="364"/>
      <c r="B10" s="365"/>
      <c r="C10" s="368"/>
      <c r="D10" s="369"/>
      <c r="E10" s="387"/>
      <c r="F10" s="388"/>
      <c r="G10" s="388"/>
      <c r="H10" s="33" t="str">
        <f t="shared" si="9"/>
        <v/>
      </c>
      <c r="I10" s="20" t="str">
        <f t="shared" si="10"/>
        <v/>
      </c>
      <c r="J10" s="284"/>
      <c r="K10" s="323"/>
      <c r="L10" s="323"/>
      <c r="M10" s="175" t="str">
        <f t="shared" si="4"/>
        <v/>
      </c>
      <c r="N10" s="176" t="str">
        <f t="shared" si="5"/>
        <v/>
      </c>
      <c r="O10" s="177" t="str">
        <f t="shared" si="6"/>
        <v/>
      </c>
      <c r="P10" s="198" t="str">
        <f t="shared" si="2"/>
        <v>No Runner</v>
      </c>
      <c r="Q10" s="88">
        <f t="shared" si="7"/>
        <v>0</v>
      </c>
      <c r="R10" s="84" t="str">
        <f t="shared" si="3"/>
        <v/>
      </c>
      <c r="S10" s="84" t="str">
        <f t="shared" si="3"/>
        <v/>
      </c>
      <c r="T10" s="63">
        <f t="shared" si="8"/>
        <v>0</v>
      </c>
      <c r="U10" s="365"/>
      <c r="V10" s="402"/>
      <c r="W10" s="403"/>
      <c r="X10" s="404"/>
      <c r="Y10" s="364"/>
      <c r="Z10" s="291"/>
      <c r="AA10" s="292"/>
      <c r="AB10" s="293"/>
    </row>
    <row r="11" spans="1:28" ht="9.9499999999999993" customHeight="1" x14ac:dyDescent="0.25">
      <c r="A11" s="364"/>
      <c r="B11" s="365"/>
      <c r="C11" s="368"/>
      <c r="D11" s="369"/>
      <c r="E11" s="387"/>
      <c r="F11" s="388"/>
      <c r="G11" s="388"/>
      <c r="H11" s="33" t="str">
        <f t="shared" si="9"/>
        <v/>
      </c>
      <c r="I11" s="20" t="str">
        <f t="shared" si="10"/>
        <v/>
      </c>
      <c r="J11" s="284"/>
      <c r="K11" s="323"/>
      <c r="L11" s="323"/>
      <c r="M11" s="175" t="str">
        <f t="shared" si="4"/>
        <v/>
      </c>
      <c r="N11" s="176" t="str">
        <f t="shared" si="5"/>
        <v/>
      </c>
      <c r="O11" s="177" t="str">
        <f t="shared" si="6"/>
        <v/>
      </c>
      <c r="P11" s="198" t="str">
        <f t="shared" si="2"/>
        <v>No Runner</v>
      </c>
      <c r="Q11" s="88">
        <f t="shared" si="7"/>
        <v>0</v>
      </c>
      <c r="R11" s="84" t="str">
        <f t="shared" si="3"/>
        <v/>
      </c>
      <c r="S11" s="84" t="str">
        <f t="shared" si="3"/>
        <v/>
      </c>
      <c r="T11" s="63">
        <f t="shared" si="8"/>
        <v>0</v>
      </c>
      <c r="U11" s="365"/>
      <c r="V11" s="396"/>
      <c r="W11" s="397"/>
      <c r="X11" s="398"/>
      <c r="Y11" s="364"/>
      <c r="Z11" s="291"/>
      <c r="AA11" s="292"/>
      <c r="AB11" s="293"/>
    </row>
    <row r="12" spans="1:28" ht="9.9499999999999993" customHeight="1" x14ac:dyDescent="0.25">
      <c r="A12" s="364"/>
      <c r="B12" s="365"/>
      <c r="C12" s="368"/>
      <c r="D12" s="369"/>
      <c r="E12" s="387"/>
      <c r="F12" s="388"/>
      <c r="G12" s="388"/>
      <c r="H12" s="33" t="str">
        <f t="shared" si="9"/>
        <v/>
      </c>
      <c r="I12" s="20" t="str">
        <f t="shared" si="10"/>
        <v/>
      </c>
      <c r="J12" s="284"/>
      <c r="K12" s="323"/>
      <c r="L12" s="323"/>
      <c r="M12" s="175" t="str">
        <f t="shared" si="4"/>
        <v/>
      </c>
      <c r="N12" s="176" t="str">
        <f t="shared" si="5"/>
        <v/>
      </c>
      <c r="O12" s="177" t="str">
        <f t="shared" si="6"/>
        <v/>
      </c>
      <c r="P12" s="198" t="str">
        <f t="shared" si="2"/>
        <v>No Runner</v>
      </c>
      <c r="Q12" s="88">
        <f t="shared" si="7"/>
        <v>0</v>
      </c>
      <c r="R12" s="84" t="str">
        <f t="shared" si="3"/>
        <v/>
      </c>
      <c r="S12" s="84" t="str">
        <f t="shared" si="3"/>
        <v/>
      </c>
      <c r="T12" s="63">
        <f t="shared" si="8"/>
        <v>0</v>
      </c>
      <c r="U12" s="365"/>
      <c r="V12" s="399"/>
      <c r="W12" s="400"/>
      <c r="X12" s="401"/>
      <c r="Y12" s="364"/>
      <c r="Z12" s="291"/>
      <c r="AA12" s="292"/>
      <c r="AB12" s="293"/>
    </row>
    <row r="13" spans="1:28" ht="9.9499999999999993" customHeight="1" x14ac:dyDescent="0.25">
      <c r="A13" s="364"/>
      <c r="B13" s="365"/>
      <c r="C13" s="368"/>
      <c r="D13" s="369"/>
      <c r="E13" s="387"/>
      <c r="F13" s="388"/>
      <c r="G13" s="388"/>
      <c r="H13" s="33" t="str">
        <f t="shared" si="9"/>
        <v/>
      </c>
      <c r="I13" s="20" t="str">
        <f t="shared" si="10"/>
        <v/>
      </c>
      <c r="J13" s="284"/>
      <c r="K13" s="323"/>
      <c r="L13" s="323"/>
      <c r="M13" s="175" t="str">
        <f t="shared" si="4"/>
        <v/>
      </c>
      <c r="N13" s="176" t="str">
        <f t="shared" si="5"/>
        <v/>
      </c>
      <c r="O13" s="177" t="str">
        <f t="shared" si="6"/>
        <v/>
      </c>
      <c r="P13" s="198" t="str">
        <f t="shared" si="2"/>
        <v>No Runner</v>
      </c>
      <c r="Q13" s="88">
        <f t="shared" si="7"/>
        <v>0</v>
      </c>
      <c r="R13" s="84" t="str">
        <f t="shared" si="3"/>
        <v/>
      </c>
      <c r="S13" s="84" t="str">
        <f t="shared" si="3"/>
        <v/>
      </c>
      <c r="T13" s="63">
        <f t="shared" si="8"/>
        <v>0</v>
      </c>
      <c r="U13" s="365"/>
      <c r="V13" s="402"/>
      <c r="W13" s="403"/>
      <c r="X13" s="404"/>
      <c r="Y13" s="364"/>
      <c r="Z13" s="291"/>
      <c r="AA13" s="292"/>
      <c r="AB13" s="293"/>
    </row>
    <row r="14" spans="1:28" ht="9.9499999999999993" customHeight="1" x14ac:dyDescent="0.25">
      <c r="A14" s="364"/>
      <c r="B14" s="365"/>
      <c r="C14" s="368"/>
      <c r="D14" s="369"/>
      <c r="E14" s="387"/>
      <c r="F14" s="388"/>
      <c r="G14" s="388"/>
      <c r="H14" s="33" t="str">
        <f t="shared" si="9"/>
        <v/>
      </c>
      <c r="I14" s="20" t="str">
        <f t="shared" si="10"/>
        <v/>
      </c>
      <c r="J14" s="284"/>
      <c r="K14" s="323"/>
      <c r="L14" s="323"/>
      <c r="M14" s="175" t="str">
        <f t="shared" si="4"/>
        <v/>
      </c>
      <c r="N14" s="176" t="str">
        <f t="shared" si="5"/>
        <v/>
      </c>
      <c r="O14" s="177" t="str">
        <f t="shared" si="6"/>
        <v/>
      </c>
      <c r="P14" s="198" t="str">
        <f t="shared" si="2"/>
        <v>No Runner</v>
      </c>
      <c r="Q14" s="88">
        <f t="shared" si="7"/>
        <v>0</v>
      </c>
      <c r="R14" s="84" t="str">
        <f t="shared" si="3"/>
        <v/>
      </c>
      <c r="S14" s="84" t="str">
        <f t="shared" si="3"/>
        <v/>
      </c>
      <c r="T14" s="63">
        <f t="shared" si="8"/>
        <v>0</v>
      </c>
      <c r="U14" s="365"/>
      <c r="V14" s="396"/>
      <c r="W14" s="397"/>
      <c r="X14" s="398"/>
      <c r="Y14" s="364"/>
      <c r="Z14" s="291"/>
      <c r="AA14" s="292"/>
      <c r="AB14" s="293"/>
    </row>
    <row r="15" spans="1:28" ht="9.9499999999999993" customHeight="1" x14ac:dyDescent="0.25">
      <c r="A15" s="364"/>
      <c r="B15" s="365"/>
      <c r="C15" s="368"/>
      <c r="D15" s="369"/>
      <c r="E15" s="387"/>
      <c r="F15" s="388"/>
      <c r="G15" s="388"/>
      <c r="H15" s="33" t="str">
        <f t="shared" si="9"/>
        <v/>
      </c>
      <c r="I15" s="20" t="str">
        <f t="shared" si="10"/>
        <v/>
      </c>
      <c r="J15" s="284"/>
      <c r="K15" s="323"/>
      <c r="L15" s="323"/>
      <c r="M15" s="175" t="str">
        <f t="shared" si="4"/>
        <v/>
      </c>
      <c r="N15" s="176" t="str">
        <f t="shared" si="5"/>
        <v/>
      </c>
      <c r="O15" s="177" t="str">
        <f t="shared" si="6"/>
        <v/>
      </c>
      <c r="P15" s="198" t="str">
        <f t="shared" si="2"/>
        <v>No Runner</v>
      </c>
      <c r="Q15" s="88">
        <f t="shared" si="7"/>
        <v>0</v>
      </c>
      <c r="R15" s="84" t="str">
        <f t="shared" si="3"/>
        <v/>
      </c>
      <c r="S15" s="84" t="str">
        <f t="shared" si="3"/>
        <v/>
      </c>
      <c r="T15" s="63">
        <f t="shared" si="8"/>
        <v>0</v>
      </c>
      <c r="U15" s="365"/>
      <c r="V15" s="399"/>
      <c r="W15" s="400"/>
      <c r="X15" s="401"/>
      <c r="Y15" s="364"/>
      <c r="Z15" s="291"/>
      <c r="AA15" s="292"/>
      <c r="AB15" s="293"/>
    </row>
    <row r="16" spans="1:28" ht="9.9499999999999993" customHeight="1" x14ac:dyDescent="0.25">
      <c r="A16" s="364"/>
      <c r="B16" s="365"/>
      <c r="C16" s="368"/>
      <c r="D16" s="369"/>
      <c r="E16" s="387"/>
      <c r="F16" s="388"/>
      <c r="G16" s="388"/>
      <c r="H16" s="35" t="str">
        <f t="shared" si="9"/>
        <v/>
      </c>
      <c r="I16" s="222" t="str">
        <f t="shared" si="10"/>
        <v/>
      </c>
      <c r="J16" s="284"/>
      <c r="K16" s="323"/>
      <c r="L16" s="323"/>
      <c r="M16" s="175" t="str">
        <f t="shared" si="4"/>
        <v/>
      </c>
      <c r="N16" s="176" t="str">
        <f t="shared" si="5"/>
        <v/>
      </c>
      <c r="O16" s="177" t="str">
        <f t="shared" si="6"/>
        <v/>
      </c>
      <c r="P16" s="198" t="str">
        <f t="shared" si="2"/>
        <v>No Runner</v>
      </c>
      <c r="Q16" s="88">
        <f t="shared" si="7"/>
        <v>0</v>
      </c>
      <c r="R16" s="84" t="str">
        <f t="shared" si="3"/>
        <v/>
      </c>
      <c r="S16" s="84" t="str">
        <f t="shared" si="3"/>
        <v/>
      </c>
      <c r="T16" s="63">
        <f t="shared" si="8"/>
        <v>0</v>
      </c>
      <c r="U16" s="365"/>
      <c r="V16" s="402"/>
      <c r="W16" s="403"/>
      <c r="X16" s="404"/>
      <c r="Y16" s="364"/>
      <c r="Z16" s="291"/>
      <c r="AA16" s="292"/>
      <c r="AB16" s="293"/>
    </row>
    <row r="17" spans="1:28" ht="9.9499999999999993" customHeight="1" x14ac:dyDescent="0.25">
      <c r="A17" s="364"/>
      <c r="B17" s="365"/>
      <c r="C17" s="368"/>
      <c r="D17" s="369"/>
      <c r="E17" s="387"/>
      <c r="F17" s="388"/>
      <c r="G17" s="388"/>
      <c r="H17" s="7" t="str">
        <f t="shared" si="9"/>
        <v/>
      </c>
      <c r="I17" s="10" t="str">
        <f t="shared" si="10"/>
        <v/>
      </c>
      <c r="J17" s="286"/>
      <c r="K17" s="323"/>
      <c r="L17" s="323"/>
      <c r="M17" s="175" t="str">
        <f t="shared" si="4"/>
        <v/>
      </c>
      <c r="N17" s="176" t="str">
        <f t="shared" si="5"/>
        <v/>
      </c>
      <c r="O17" s="177" t="str">
        <f t="shared" si="6"/>
        <v/>
      </c>
      <c r="P17" s="198" t="str">
        <f t="shared" si="2"/>
        <v>No Runner</v>
      </c>
      <c r="Q17" s="88">
        <f t="shared" si="7"/>
        <v>0</v>
      </c>
      <c r="R17" s="84" t="str">
        <f t="shared" si="3"/>
        <v/>
      </c>
      <c r="S17" s="84" t="str">
        <f t="shared" si="3"/>
        <v/>
      </c>
      <c r="T17" s="63">
        <f t="shared" si="8"/>
        <v>0</v>
      </c>
      <c r="U17" s="365"/>
      <c r="V17" s="396"/>
      <c r="W17" s="397"/>
      <c r="X17" s="398"/>
      <c r="Y17" s="364"/>
      <c r="Z17" s="291"/>
      <c r="AA17" s="292"/>
      <c r="AB17" s="293"/>
    </row>
    <row r="18" spans="1:28" ht="9.9499999999999993" customHeight="1" x14ac:dyDescent="0.25">
      <c r="A18" s="364"/>
      <c r="B18" s="365"/>
      <c r="C18" s="368"/>
      <c r="D18" s="369"/>
      <c r="E18" s="387"/>
      <c r="F18" s="388"/>
      <c r="G18" s="388"/>
      <c r="H18" s="7" t="str">
        <f t="shared" si="9"/>
        <v/>
      </c>
      <c r="I18" s="10" t="str">
        <f t="shared" si="10"/>
        <v/>
      </c>
      <c r="J18" s="286"/>
      <c r="K18" s="323"/>
      <c r="L18" s="323"/>
      <c r="M18" s="175" t="str">
        <f t="shared" si="4"/>
        <v/>
      </c>
      <c r="N18" s="176" t="str">
        <f t="shared" si="5"/>
        <v/>
      </c>
      <c r="O18" s="177" t="str">
        <f t="shared" si="6"/>
        <v/>
      </c>
      <c r="P18" s="198" t="str">
        <f t="shared" si="2"/>
        <v>No Runner</v>
      </c>
      <c r="Q18" s="88">
        <f t="shared" si="7"/>
        <v>0</v>
      </c>
      <c r="R18" s="84" t="str">
        <f t="shared" si="3"/>
        <v/>
      </c>
      <c r="S18" s="84" t="str">
        <f t="shared" si="3"/>
        <v/>
      </c>
      <c r="T18" s="63">
        <f t="shared" si="8"/>
        <v>0</v>
      </c>
      <c r="U18" s="365"/>
      <c r="V18" s="399"/>
      <c r="W18" s="400"/>
      <c r="X18" s="401"/>
      <c r="Y18" s="364"/>
      <c r="Z18" s="291"/>
      <c r="AA18" s="292"/>
      <c r="AB18" s="293"/>
    </row>
    <row r="19" spans="1:28" ht="9.9499999999999993" customHeight="1" x14ac:dyDescent="0.25">
      <c r="A19" s="364"/>
      <c r="B19" s="365"/>
      <c r="C19" s="368"/>
      <c r="D19" s="369"/>
      <c r="E19" s="387"/>
      <c r="F19" s="388"/>
      <c r="G19" s="388"/>
      <c r="H19" s="34" t="str">
        <f t="shared" si="9"/>
        <v/>
      </c>
      <c r="I19" s="21" t="str">
        <f t="shared" si="10"/>
        <v/>
      </c>
      <c r="J19" s="284"/>
      <c r="K19" s="323"/>
      <c r="L19" s="323"/>
      <c r="M19" s="175" t="str">
        <f t="shared" si="4"/>
        <v/>
      </c>
      <c r="N19" s="176" t="str">
        <f t="shared" si="5"/>
        <v/>
      </c>
      <c r="O19" s="177" t="str">
        <f t="shared" si="6"/>
        <v/>
      </c>
      <c r="P19" s="198" t="str">
        <f t="shared" si="2"/>
        <v>No Runner</v>
      </c>
      <c r="Q19" s="88">
        <f t="shared" si="7"/>
        <v>0</v>
      </c>
      <c r="R19" s="84" t="str">
        <f t="shared" si="3"/>
        <v/>
      </c>
      <c r="S19" s="84" t="str">
        <f t="shared" si="3"/>
        <v/>
      </c>
      <c r="T19" s="63">
        <f t="shared" si="8"/>
        <v>0</v>
      </c>
      <c r="U19" s="365"/>
      <c r="V19" s="402"/>
      <c r="W19" s="403"/>
      <c r="X19" s="404"/>
      <c r="Y19" s="364"/>
      <c r="Z19" s="291"/>
      <c r="AA19" s="292"/>
      <c r="AB19" s="293"/>
    </row>
    <row r="20" spans="1:28" ht="9.9499999999999993" customHeight="1" x14ac:dyDescent="0.25">
      <c r="A20" s="364"/>
      <c r="B20" s="365"/>
      <c r="C20" s="368"/>
      <c r="D20" s="369"/>
      <c r="E20" s="387"/>
      <c r="F20" s="388"/>
      <c r="G20" s="388"/>
      <c r="H20" s="33" t="str">
        <f t="shared" si="9"/>
        <v/>
      </c>
      <c r="I20" s="20" t="str">
        <f t="shared" si="10"/>
        <v/>
      </c>
      <c r="J20" s="284"/>
      <c r="K20" s="323"/>
      <c r="L20" s="323"/>
      <c r="M20" s="175" t="str">
        <f t="shared" si="4"/>
        <v/>
      </c>
      <c r="N20" s="176" t="str">
        <f t="shared" si="5"/>
        <v/>
      </c>
      <c r="O20" s="177" t="str">
        <f t="shared" si="6"/>
        <v/>
      </c>
      <c r="P20" s="198" t="str">
        <f t="shared" si="2"/>
        <v>No Runner</v>
      </c>
      <c r="Q20" s="88">
        <f t="shared" si="7"/>
        <v>0</v>
      </c>
      <c r="R20" s="84" t="str">
        <f t="shared" si="3"/>
        <v/>
      </c>
      <c r="S20" s="84" t="str">
        <f t="shared" si="3"/>
        <v/>
      </c>
      <c r="T20" s="63">
        <f t="shared" si="8"/>
        <v>0</v>
      </c>
      <c r="U20" s="365"/>
      <c r="V20" s="396"/>
      <c r="W20" s="397"/>
      <c r="X20" s="398"/>
      <c r="Y20" s="364"/>
      <c r="Z20" s="291"/>
      <c r="AA20" s="292"/>
      <c r="AB20" s="293"/>
    </row>
    <row r="21" spans="1:28" ht="9.9499999999999993" customHeight="1" x14ac:dyDescent="0.25">
      <c r="A21" s="364"/>
      <c r="B21" s="365"/>
      <c r="C21" s="368"/>
      <c r="D21" s="369"/>
      <c r="E21" s="387"/>
      <c r="F21" s="388"/>
      <c r="G21" s="388"/>
      <c r="H21" s="34" t="str">
        <f t="shared" si="9"/>
        <v/>
      </c>
      <c r="I21" s="21" t="str">
        <f t="shared" si="10"/>
        <v/>
      </c>
      <c r="J21" s="284"/>
      <c r="K21" s="323"/>
      <c r="L21" s="323"/>
      <c r="M21" s="175" t="str">
        <f t="shared" si="4"/>
        <v/>
      </c>
      <c r="N21" s="176" t="str">
        <f t="shared" si="5"/>
        <v/>
      </c>
      <c r="O21" s="177" t="str">
        <f t="shared" si="6"/>
        <v/>
      </c>
      <c r="P21" s="198" t="str">
        <f t="shared" si="2"/>
        <v>No Runner</v>
      </c>
      <c r="Q21" s="88">
        <f t="shared" si="7"/>
        <v>0</v>
      </c>
      <c r="R21" s="84" t="str">
        <f t="shared" si="3"/>
        <v/>
      </c>
      <c r="S21" s="84" t="str">
        <f t="shared" si="3"/>
        <v/>
      </c>
      <c r="T21" s="63">
        <f t="shared" si="8"/>
        <v>0</v>
      </c>
      <c r="U21" s="365"/>
      <c r="V21" s="399"/>
      <c r="W21" s="400"/>
      <c r="X21" s="401"/>
      <c r="Y21" s="364"/>
      <c r="Z21" s="291"/>
      <c r="AA21" s="292"/>
      <c r="AB21" s="293"/>
    </row>
    <row r="22" spans="1:28" ht="9.9499999999999993" customHeight="1" x14ac:dyDescent="0.25">
      <c r="A22" s="364"/>
      <c r="B22" s="365"/>
      <c r="C22" s="368"/>
      <c r="D22" s="369"/>
      <c r="E22" s="387"/>
      <c r="F22" s="388"/>
      <c r="G22" s="388"/>
      <c r="H22" s="34" t="str">
        <f t="shared" si="9"/>
        <v/>
      </c>
      <c r="I22" s="21" t="str">
        <f t="shared" si="10"/>
        <v/>
      </c>
      <c r="J22" s="284"/>
      <c r="K22" s="323"/>
      <c r="L22" s="323"/>
      <c r="M22" s="175" t="str">
        <f t="shared" si="4"/>
        <v/>
      </c>
      <c r="N22" s="176" t="str">
        <f t="shared" si="5"/>
        <v/>
      </c>
      <c r="O22" s="177" t="str">
        <f t="shared" si="6"/>
        <v/>
      </c>
      <c r="P22" s="198" t="str">
        <f t="shared" si="2"/>
        <v>No Runner</v>
      </c>
      <c r="Q22" s="88">
        <f t="shared" si="7"/>
        <v>0</v>
      </c>
      <c r="R22" s="84" t="str">
        <f t="shared" si="3"/>
        <v/>
      </c>
      <c r="S22" s="84" t="str">
        <f t="shared" si="3"/>
        <v/>
      </c>
      <c r="T22" s="63">
        <f t="shared" si="8"/>
        <v>0</v>
      </c>
      <c r="U22" s="365"/>
      <c r="V22" s="405"/>
      <c r="W22" s="406"/>
      <c r="X22" s="407"/>
      <c r="Y22" s="364"/>
      <c r="Z22" s="291"/>
      <c r="AA22" s="292"/>
      <c r="AB22" s="293"/>
    </row>
    <row r="23" spans="1:28" ht="9.9499999999999993" customHeight="1" x14ac:dyDescent="0.25">
      <c r="A23" s="364"/>
      <c r="B23" s="365"/>
      <c r="C23" s="368"/>
      <c r="D23" s="369"/>
      <c r="E23" s="387"/>
      <c r="F23" s="388"/>
      <c r="G23" s="388"/>
      <c r="H23" s="33" t="str">
        <f t="shared" si="9"/>
        <v/>
      </c>
      <c r="I23" s="20" t="str">
        <f t="shared" si="10"/>
        <v/>
      </c>
      <c r="J23" s="284"/>
      <c r="K23" s="323"/>
      <c r="L23" s="323"/>
      <c r="M23" s="175" t="str">
        <f t="shared" si="4"/>
        <v/>
      </c>
      <c r="N23" s="176" t="str">
        <f t="shared" si="5"/>
        <v/>
      </c>
      <c r="O23" s="177" t="str">
        <f t="shared" si="6"/>
        <v/>
      </c>
      <c r="P23" s="198" t="str">
        <f t="shared" si="2"/>
        <v>No Runner</v>
      </c>
      <c r="Q23" s="88">
        <f t="shared" si="7"/>
        <v>0</v>
      </c>
      <c r="R23" s="84" t="str">
        <f t="shared" si="3"/>
        <v/>
      </c>
      <c r="S23" s="84" t="str">
        <f t="shared" si="3"/>
        <v/>
      </c>
      <c r="T23" s="63">
        <f t="shared" si="8"/>
        <v>0</v>
      </c>
      <c r="U23" s="365"/>
      <c r="V23" s="408"/>
      <c r="W23" s="409"/>
      <c r="X23" s="410"/>
      <c r="Y23" s="364"/>
      <c r="Z23" s="291"/>
      <c r="AA23" s="292"/>
      <c r="AB23" s="293"/>
    </row>
    <row r="24" spans="1:28" ht="9.9499999999999993" customHeight="1" x14ac:dyDescent="0.25">
      <c r="A24" s="364"/>
      <c r="B24" s="365"/>
      <c r="C24" s="368"/>
      <c r="D24" s="369"/>
      <c r="E24" s="387"/>
      <c r="F24" s="388"/>
      <c r="G24" s="388"/>
      <c r="H24" s="33" t="str">
        <f t="shared" si="9"/>
        <v/>
      </c>
      <c r="I24" s="20" t="str">
        <f t="shared" si="10"/>
        <v/>
      </c>
      <c r="J24" s="284"/>
      <c r="K24" s="323"/>
      <c r="L24" s="323"/>
      <c r="M24" s="175" t="str">
        <f t="shared" si="4"/>
        <v/>
      </c>
      <c r="N24" s="176" t="str">
        <f t="shared" si="5"/>
        <v/>
      </c>
      <c r="O24" s="177" t="str">
        <f t="shared" si="6"/>
        <v/>
      </c>
      <c r="P24" s="198" t="str">
        <f t="shared" si="2"/>
        <v>No Runner</v>
      </c>
      <c r="Q24" s="88">
        <f t="shared" si="7"/>
        <v>0</v>
      </c>
      <c r="R24" s="84" t="str">
        <f t="shared" si="3"/>
        <v/>
      </c>
      <c r="S24" s="84" t="str">
        <f t="shared" si="3"/>
        <v/>
      </c>
      <c r="T24" s="63">
        <f t="shared" si="8"/>
        <v>0</v>
      </c>
      <c r="U24" s="365"/>
      <c r="V24" s="411"/>
      <c r="W24" s="412"/>
      <c r="X24" s="413"/>
      <c r="Y24" s="364"/>
      <c r="Z24" s="291"/>
      <c r="AA24" s="292"/>
      <c r="AB24" s="293"/>
    </row>
    <row r="25" spans="1:28" ht="9.9499999999999993" customHeight="1" x14ac:dyDescent="0.25">
      <c r="A25" s="364"/>
      <c r="B25" s="365"/>
      <c r="C25" s="368"/>
      <c r="D25" s="369"/>
      <c r="E25" s="387"/>
      <c r="F25" s="388"/>
      <c r="G25" s="388"/>
      <c r="H25" s="7" t="str">
        <f t="shared" si="9"/>
        <v/>
      </c>
      <c r="I25" s="10" t="str">
        <f t="shared" si="10"/>
        <v/>
      </c>
      <c r="J25" s="286"/>
      <c r="K25" s="323"/>
      <c r="L25" s="323"/>
      <c r="M25" s="175" t="str">
        <f t="shared" si="4"/>
        <v/>
      </c>
      <c r="N25" s="176" t="str">
        <f t="shared" si="5"/>
        <v/>
      </c>
      <c r="O25" s="177" t="str">
        <f t="shared" si="6"/>
        <v/>
      </c>
      <c r="P25" s="198" t="str">
        <f t="shared" si="2"/>
        <v>No Runner</v>
      </c>
      <c r="Q25" s="88">
        <f t="shared" si="7"/>
        <v>0</v>
      </c>
      <c r="R25" s="84" t="str">
        <f t="shared" si="3"/>
        <v/>
      </c>
      <c r="S25" s="84" t="str">
        <f t="shared" si="3"/>
        <v/>
      </c>
      <c r="T25" s="63">
        <f t="shared" si="8"/>
        <v>0</v>
      </c>
      <c r="U25" s="365"/>
      <c r="V25" s="482"/>
      <c r="W25" s="483"/>
      <c r="X25" s="484"/>
      <c r="Y25" s="364"/>
      <c r="Z25" s="291"/>
      <c r="AA25" s="292"/>
      <c r="AB25" s="293"/>
    </row>
    <row r="26" spans="1:28" ht="9.9499999999999993" customHeight="1" x14ac:dyDescent="0.25">
      <c r="A26" s="364"/>
      <c r="B26" s="365"/>
      <c r="C26" s="368"/>
      <c r="D26" s="369"/>
      <c r="E26" s="387"/>
      <c r="F26" s="388"/>
      <c r="G26" s="388"/>
      <c r="H26" s="7" t="str">
        <f t="shared" si="9"/>
        <v/>
      </c>
      <c r="I26" s="10" t="str">
        <f t="shared" si="10"/>
        <v/>
      </c>
      <c r="J26" s="286"/>
      <c r="K26" s="323"/>
      <c r="L26" s="323"/>
      <c r="M26" s="175" t="str">
        <f t="shared" si="4"/>
        <v/>
      </c>
      <c r="N26" s="176" t="str">
        <f t="shared" si="5"/>
        <v/>
      </c>
      <c r="O26" s="177" t="str">
        <f t="shared" si="6"/>
        <v/>
      </c>
      <c r="P26" s="198" t="str">
        <f t="shared" si="2"/>
        <v>No Runner</v>
      </c>
      <c r="Q26" s="88">
        <f t="shared" si="7"/>
        <v>0</v>
      </c>
      <c r="R26" s="84" t="str">
        <f t="shared" si="3"/>
        <v/>
      </c>
      <c r="S26" s="84" t="str">
        <f t="shared" si="3"/>
        <v/>
      </c>
      <c r="T26" s="63">
        <f t="shared" si="8"/>
        <v>0</v>
      </c>
      <c r="U26" s="365"/>
      <c r="V26" s="482"/>
      <c r="W26" s="483"/>
      <c r="X26" s="484"/>
      <c r="Y26" s="364"/>
      <c r="Z26" s="291"/>
      <c r="AA26" s="292"/>
      <c r="AB26" s="293"/>
    </row>
    <row r="27" spans="1:28" ht="9.9499999999999993" customHeight="1" x14ac:dyDescent="0.25">
      <c r="A27" s="364"/>
      <c r="B27" s="365"/>
      <c r="C27" s="368"/>
      <c r="D27" s="369"/>
      <c r="E27" s="387"/>
      <c r="F27" s="388"/>
      <c r="G27" s="388"/>
      <c r="H27" s="33" t="str">
        <f t="shared" si="9"/>
        <v/>
      </c>
      <c r="I27" s="20" t="str">
        <f t="shared" si="10"/>
        <v/>
      </c>
      <c r="J27" s="284"/>
      <c r="K27" s="323"/>
      <c r="L27" s="323"/>
      <c r="M27" s="175" t="str">
        <f t="shared" si="4"/>
        <v/>
      </c>
      <c r="N27" s="176" t="str">
        <f t="shared" si="5"/>
        <v/>
      </c>
      <c r="O27" s="177" t="str">
        <f t="shared" si="6"/>
        <v/>
      </c>
      <c r="P27" s="198" t="str">
        <f t="shared" si="2"/>
        <v>No Runner</v>
      </c>
      <c r="Q27" s="88">
        <f t="shared" si="7"/>
        <v>0</v>
      </c>
      <c r="R27" s="84" t="str">
        <f t="shared" si="3"/>
        <v/>
      </c>
      <c r="S27" s="84" t="str">
        <f t="shared" si="3"/>
        <v/>
      </c>
      <c r="T27" s="63">
        <f t="shared" si="8"/>
        <v>0</v>
      </c>
      <c r="U27" s="365"/>
      <c r="V27" s="482"/>
      <c r="W27" s="483"/>
      <c r="X27" s="484"/>
      <c r="Y27" s="364"/>
      <c r="Z27" s="291"/>
      <c r="AA27" s="292"/>
      <c r="AB27" s="293"/>
    </row>
    <row r="28" spans="1:28" ht="9.9499999999999993" customHeight="1" x14ac:dyDescent="0.25">
      <c r="A28" s="364"/>
      <c r="B28" s="365"/>
      <c r="C28" s="368"/>
      <c r="D28" s="369"/>
      <c r="E28" s="387"/>
      <c r="F28" s="388"/>
      <c r="G28" s="388"/>
      <c r="H28" s="33" t="str">
        <f t="shared" si="9"/>
        <v/>
      </c>
      <c r="I28" s="20" t="str">
        <f t="shared" si="10"/>
        <v/>
      </c>
      <c r="J28" s="284"/>
      <c r="K28" s="323"/>
      <c r="L28" s="323"/>
      <c r="M28" s="175" t="str">
        <f t="shared" si="4"/>
        <v/>
      </c>
      <c r="N28" s="176" t="str">
        <f t="shared" si="5"/>
        <v/>
      </c>
      <c r="O28" s="177" t="str">
        <f t="shared" si="6"/>
        <v/>
      </c>
      <c r="P28" s="198" t="str">
        <f t="shared" si="2"/>
        <v>No Runner</v>
      </c>
      <c r="Q28" s="88">
        <f t="shared" si="7"/>
        <v>0</v>
      </c>
      <c r="R28" s="84" t="str">
        <f t="shared" si="3"/>
        <v/>
      </c>
      <c r="S28" s="84" t="str">
        <f t="shared" si="3"/>
        <v/>
      </c>
      <c r="T28" s="63">
        <f t="shared" si="8"/>
        <v>0</v>
      </c>
      <c r="U28" s="365"/>
      <c r="V28" s="482"/>
      <c r="W28" s="483"/>
      <c r="X28" s="484"/>
      <c r="Y28" s="364"/>
      <c r="Z28" s="291"/>
      <c r="AA28" s="292"/>
      <c r="AB28" s="293"/>
    </row>
    <row r="29" spans="1:28" ht="9.9499999999999993" customHeight="1" x14ac:dyDescent="0.25">
      <c r="A29" s="364"/>
      <c r="B29" s="365"/>
      <c r="C29" s="368"/>
      <c r="D29" s="369"/>
      <c r="E29" s="387"/>
      <c r="F29" s="388"/>
      <c r="G29" s="388"/>
      <c r="H29" s="34" t="str">
        <f t="shared" si="9"/>
        <v/>
      </c>
      <c r="I29" s="21" t="str">
        <f t="shared" si="10"/>
        <v/>
      </c>
      <c r="J29" s="284"/>
      <c r="K29" s="323"/>
      <c r="L29" s="323"/>
      <c r="M29" s="175" t="str">
        <f t="shared" si="4"/>
        <v/>
      </c>
      <c r="N29" s="176" t="str">
        <f t="shared" si="5"/>
        <v/>
      </c>
      <c r="O29" s="177" t="str">
        <f t="shared" si="6"/>
        <v/>
      </c>
      <c r="P29" s="198" t="str">
        <f t="shared" si="2"/>
        <v>No Runner</v>
      </c>
      <c r="Q29" s="88">
        <f t="shared" si="7"/>
        <v>0</v>
      </c>
      <c r="R29" s="84" t="str">
        <f t="shared" si="3"/>
        <v/>
      </c>
      <c r="S29" s="84" t="str">
        <f t="shared" si="3"/>
        <v/>
      </c>
      <c r="T29" s="63">
        <f t="shared" si="8"/>
        <v>0</v>
      </c>
      <c r="U29" s="365"/>
      <c r="V29" s="482"/>
      <c r="W29" s="483"/>
      <c r="X29" s="484"/>
      <c r="Y29" s="364"/>
      <c r="Z29" s="291"/>
      <c r="AA29" s="292"/>
      <c r="AB29" s="293"/>
    </row>
    <row r="30" spans="1:28" ht="9.9499999999999993" customHeight="1" thickBot="1" x14ac:dyDescent="0.3">
      <c r="A30" s="364"/>
      <c r="B30" s="365"/>
      <c r="C30" s="368"/>
      <c r="D30" s="369"/>
      <c r="E30" s="387"/>
      <c r="F30" s="388"/>
      <c r="G30" s="388"/>
      <c r="H30" s="33" t="str">
        <f t="shared" si="9"/>
        <v/>
      </c>
      <c r="I30" s="20" t="str">
        <f t="shared" si="10"/>
        <v/>
      </c>
      <c r="J30" s="284"/>
      <c r="K30" s="323"/>
      <c r="L30" s="323"/>
      <c r="M30" s="175" t="str">
        <f t="shared" si="4"/>
        <v/>
      </c>
      <c r="N30" s="176" t="str">
        <f t="shared" si="5"/>
        <v/>
      </c>
      <c r="O30" s="177" t="str">
        <f t="shared" si="6"/>
        <v/>
      </c>
      <c r="P30" s="198" t="str">
        <f t="shared" si="2"/>
        <v>No Runner</v>
      </c>
      <c r="Q30" s="88">
        <f t="shared" si="7"/>
        <v>0</v>
      </c>
      <c r="R30" s="84" t="str">
        <f t="shared" si="3"/>
        <v/>
      </c>
      <c r="S30" s="84" t="str">
        <f t="shared" si="3"/>
        <v/>
      </c>
      <c r="T30" s="63">
        <f t="shared" si="8"/>
        <v>0</v>
      </c>
      <c r="U30" s="365"/>
      <c r="V30" s="485"/>
      <c r="W30" s="486"/>
      <c r="X30" s="487"/>
      <c r="Y30" s="364"/>
      <c r="Z30" s="291"/>
      <c r="AA30" s="292"/>
      <c r="AB30" s="293"/>
    </row>
    <row r="31" spans="1:28" ht="9.9499999999999993" customHeight="1" x14ac:dyDescent="0.25">
      <c r="A31" s="364"/>
      <c r="B31" s="365"/>
      <c r="C31" s="368"/>
      <c r="D31" s="369"/>
      <c r="E31" s="387"/>
      <c r="F31" s="388"/>
      <c r="G31" s="388"/>
      <c r="H31" s="33" t="str">
        <f t="shared" si="9"/>
        <v/>
      </c>
      <c r="I31" s="20" t="str">
        <f t="shared" si="10"/>
        <v/>
      </c>
      <c r="J31" s="284"/>
      <c r="K31" s="323"/>
      <c r="L31" s="323"/>
      <c r="M31" s="175" t="str">
        <f t="shared" si="4"/>
        <v/>
      </c>
      <c r="N31" s="176" t="str">
        <f t="shared" si="5"/>
        <v/>
      </c>
      <c r="O31" s="177" t="str">
        <f t="shared" si="6"/>
        <v/>
      </c>
      <c r="P31" s="198" t="str">
        <f t="shared" si="2"/>
        <v>No Runner</v>
      </c>
      <c r="Q31" s="88">
        <f t="shared" si="7"/>
        <v>0</v>
      </c>
      <c r="R31" s="84" t="str">
        <f t="shared" si="3"/>
        <v/>
      </c>
      <c r="S31" s="84" t="str">
        <f t="shared" si="3"/>
        <v/>
      </c>
      <c r="T31" s="63">
        <f t="shared" si="8"/>
        <v>0</v>
      </c>
      <c r="U31" s="365"/>
      <c r="V31" s="48"/>
      <c r="W31" s="48"/>
      <c r="Y31" s="364"/>
      <c r="Z31" s="291"/>
      <c r="AA31" s="292"/>
      <c r="AB31" s="293"/>
    </row>
    <row r="32" spans="1:28" ht="9.9499999999999993" customHeight="1" x14ac:dyDescent="0.25">
      <c r="A32" s="364"/>
      <c r="B32" s="365"/>
      <c r="C32" s="368"/>
      <c r="D32" s="369"/>
      <c r="E32" s="387"/>
      <c r="F32" s="388"/>
      <c r="G32" s="388"/>
      <c r="H32" s="33" t="str">
        <f t="shared" si="9"/>
        <v/>
      </c>
      <c r="I32" s="20" t="str">
        <f t="shared" si="10"/>
        <v/>
      </c>
      <c r="J32" s="284"/>
      <c r="K32" s="323"/>
      <c r="L32" s="323"/>
      <c r="M32" s="175" t="str">
        <f t="shared" si="4"/>
        <v/>
      </c>
      <c r="N32" s="176" t="str">
        <f t="shared" si="5"/>
        <v/>
      </c>
      <c r="O32" s="177" t="str">
        <f t="shared" si="6"/>
        <v/>
      </c>
      <c r="P32" s="198" t="str">
        <f t="shared" si="2"/>
        <v>No Runner</v>
      </c>
      <c r="Q32" s="88">
        <f t="shared" si="7"/>
        <v>0</v>
      </c>
      <c r="R32" s="84" t="str">
        <f t="shared" si="3"/>
        <v/>
      </c>
      <c r="S32" s="84" t="str">
        <f t="shared" si="3"/>
        <v/>
      </c>
      <c r="T32" s="63">
        <f t="shared" si="8"/>
        <v>0</v>
      </c>
      <c r="U32" s="365"/>
      <c r="V32"/>
      <c r="W32"/>
      <c r="X32"/>
      <c r="Y32" s="364"/>
      <c r="Z32" s="291"/>
      <c r="AA32" s="292"/>
      <c r="AB32" s="293"/>
    </row>
    <row r="33" spans="1:29" ht="9.9499999999999993" customHeight="1" x14ac:dyDescent="0.25">
      <c r="A33"/>
      <c r="B33"/>
      <c r="C33" s="368"/>
      <c r="D33" s="369"/>
      <c r="E33" s="387"/>
      <c r="F33" s="388"/>
      <c r="G33" s="388"/>
      <c r="H33" s="34" t="str">
        <f t="shared" si="9"/>
        <v/>
      </c>
      <c r="I33" s="21" t="str">
        <f t="shared" si="10"/>
        <v/>
      </c>
      <c r="J33" s="284"/>
      <c r="K33" s="323"/>
      <c r="L33" s="323"/>
      <c r="M33" s="175" t="str">
        <f t="shared" si="4"/>
        <v/>
      </c>
      <c r="N33" s="176" t="str">
        <f t="shared" si="5"/>
        <v/>
      </c>
      <c r="O33" s="177" t="str">
        <f t="shared" si="6"/>
        <v/>
      </c>
      <c r="P33" s="198" t="str">
        <f t="shared" si="2"/>
        <v>No Runner</v>
      </c>
      <c r="Q33" s="88">
        <f t="shared" si="7"/>
        <v>0</v>
      </c>
      <c r="R33" s="84" t="str">
        <f t="shared" si="3"/>
        <v/>
      </c>
      <c r="S33" s="84" t="str">
        <f t="shared" si="3"/>
        <v/>
      </c>
      <c r="T33" s="63">
        <f t="shared" si="8"/>
        <v>0</v>
      </c>
      <c r="U33" s="365"/>
      <c r="V33"/>
      <c r="W33"/>
      <c r="X33"/>
      <c r="Y33" s="364"/>
      <c r="Z33" s="291"/>
      <c r="AA33" s="292"/>
      <c r="AB33" s="293"/>
    </row>
    <row r="34" spans="1:29" ht="9.9499999999999993" customHeight="1" thickBot="1" x14ac:dyDescent="0.3">
      <c r="A34"/>
      <c r="B34"/>
      <c r="C34" s="368"/>
      <c r="D34" s="369"/>
      <c r="E34" s="390"/>
      <c r="F34" s="391"/>
      <c r="G34" s="391"/>
      <c r="H34" s="9" t="str">
        <f t="shared" si="9"/>
        <v/>
      </c>
      <c r="I34" s="11" t="str">
        <f t="shared" si="10"/>
        <v/>
      </c>
      <c r="J34" s="300"/>
      <c r="K34" s="324"/>
      <c r="L34" s="324"/>
      <c r="M34" s="178" t="str">
        <f t="shared" si="4"/>
        <v/>
      </c>
      <c r="N34" s="179" t="str">
        <f t="shared" si="5"/>
        <v/>
      </c>
      <c r="O34" s="180" t="str">
        <f t="shared" si="6"/>
        <v/>
      </c>
      <c r="P34" s="199" t="str">
        <f t="shared" si="2"/>
        <v>No Runner</v>
      </c>
      <c r="Q34" s="89">
        <f t="shared" si="7"/>
        <v>0</v>
      </c>
      <c r="R34" s="86" t="str">
        <f t="shared" si="3"/>
        <v/>
      </c>
      <c r="S34" s="86" t="str">
        <f t="shared" si="3"/>
        <v/>
      </c>
      <c r="T34" s="68">
        <f t="shared" si="8"/>
        <v>0</v>
      </c>
      <c r="U34" s="365"/>
      <c r="V34"/>
      <c r="W34"/>
      <c r="X34"/>
      <c r="Y34" s="364"/>
      <c r="Z34" s="294"/>
      <c r="AA34" s="295"/>
      <c r="AB34" s="296"/>
    </row>
    <row r="35" spans="1:29" ht="9.9499999999999993" customHeight="1" x14ac:dyDescent="0.25">
      <c r="A35"/>
      <c r="B35"/>
      <c r="C35" s="368"/>
      <c r="D35" s="369"/>
      <c r="E35" s="476" t="s">
        <v>7</v>
      </c>
      <c r="F35" s="477"/>
      <c r="G35" s="93">
        <v>1</v>
      </c>
      <c r="H35" s="94" t="str">
        <f t="shared" ref="H35:H46" si="11">IFERROR(VLOOKUP($G35,$P$3:$T$34,3,0),"")</f>
        <v>Sarah McGrath</v>
      </c>
      <c r="I35" s="94" t="str">
        <f>IFERROR(VLOOKUP($G35,$P$3:$T$34,4,0),"")</f>
        <v>Beaumont</v>
      </c>
      <c r="J35" s="95">
        <f t="shared" ref="J35:J46" si="12">IFERROR(VLOOKUP($G35,$P$3:$T$34,5,0),"")</f>
        <v>61</v>
      </c>
      <c r="K35" s="278">
        <f t="shared" ref="K35:K46" si="13">IFERROR(VLOOKUP($G35,$P$3:$T$34,2,0),"")</f>
        <v>3.3715277777777784E-3</v>
      </c>
      <c r="L35" s="278"/>
      <c r="M35" s="187" t="str">
        <f t="shared" si="4"/>
        <v xml:space="preserve"> </v>
      </c>
      <c r="N35" s="191" t="str">
        <f t="shared" si="5"/>
        <v xml:space="preserve"> </v>
      </c>
      <c r="O35" s="194" t="str">
        <f t="shared" si="6"/>
        <v xml:space="preserve"> </v>
      </c>
      <c r="P35" s="470" t="str">
        <f>C2</f>
        <v>1500m</v>
      </c>
      <c r="Q35"/>
      <c r="R35" s="29"/>
      <c r="S35" s="29"/>
      <c r="T35" s="29"/>
      <c r="U35"/>
      <c r="V35"/>
      <c r="W35"/>
      <c r="X35"/>
      <c r="Y35" s="364"/>
      <c r="Z35" s="245"/>
      <c r="AA35" s="245"/>
      <c r="AB35" s="245"/>
    </row>
    <row r="36" spans="1:29" ht="9.9499999999999993" customHeight="1" x14ac:dyDescent="0.25">
      <c r="A36"/>
      <c r="B36"/>
      <c r="C36" s="368"/>
      <c r="D36" s="369"/>
      <c r="E36" s="478"/>
      <c r="F36" s="479"/>
      <c r="G36" s="97">
        <v>2</v>
      </c>
      <c r="H36" s="98" t="str">
        <f t="shared" si="11"/>
        <v>Sophia Latham</v>
      </c>
      <c r="I36" s="224" t="str">
        <f t="shared" ref="I36:I46" si="14">IFERROR(VLOOKUP($G36,$P$3:$T$34,4,0),"")</f>
        <v>St Clement Danes</v>
      </c>
      <c r="J36" s="99">
        <f t="shared" si="12"/>
        <v>514</v>
      </c>
      <c r="K36" s="279">
        <f t="shared" si="13"/>
        <v>3.3877314814814816E-3</v>
      </c>
      <c r="L36" s="279"/>
      <c r="M36" s="188" t="str">
        <f t="shared" si="4"/>
        <v xml:space="preserve"> </v>
      </c>
      <c r="N36" s="192" t="str">
        <f t="shared" si="5"/>
        <v xml:space="preserve"> </v>
      </c>
      <c r="O36" s="195" t="str">
        <f t="shared" si="6"/>
        <v xml:space="preserve"> </v>
      </c>
      <c r="P36" s="471"/>
      <c r="Q36"/>
      <c r="R36" s="29"/>
      <c r="S36" s="29"/>
      <c r="T36" s="29"/>
      <c r="U36"/>
      <c r="V36"/>
      <c r="W36"/>
      <c r="X36"/>
      <c r="Y36" s="364"/>
      <c r="Z36" s="246"/>
      <c r="AA36" s="246"/>
      <c r="AB36" s="246"/>
    </row>
    <row r="37" spans="1:29" ht="9.9499999999999993" customHeight="1" thickBot="1" x14ac:dyDescent="0.3">
      <c r="A37"/>
      <c r="B37"/>
      <c r="C37" s="368"/>
      <c r="D37" s="369"/>
      <c r="E37" s="478"/>
      <c r="F37" s="479"/>
      <c r="G37" s="200">
        <v>3</v>
      </c>
      <c r="H37" s="201" t="str">
        <f t="shared" si="11"/>
        <v/>
      </c>
      <c r="I37" s="225" t="str">
        <f t="shared" si="14"/>
        <v/>
      </c>
      <c r="J37" s="202" t="str">
        <f t="shared" si="12"/>
        <v/>
      </c>
      <c r="K37" s="280" t="str">
        <f t="shared" si="13"/>
        <v/>
      </c>
      <c r="L37" s="280"/>
      <c r="M37" s="204" t="str">
        <f t="shared" si="4"/>
        <v xml:space="preserve"> </v>
      </c>
      <c r="N37" s="205" t="str">
        <f t="shared" si="5"/>
        <v xml:space="preserve"> </v>
      </c>
      <c r="O37" s="206" t="str">
        <f t="shared" si="6"/>
        <v xml:space="preserve"> </v>
      </c>
      <c r="P37" s="472"/>
      <c r="Q37"/>
      <c r="R37" s="29"/>
      <c r="S37" s="29"/>
      <c r="T37" s="29"/>
      <c r="U37"/>
      <c r="V37"/>
      <c r="W37"/>
      <c r="X37"/>
      <c r="Y37" s="364"/>
      <c r="Z37" s="246"/>
      <c r="AA37" s="246"/>
      <c r="AB37" s="246"/>
    </row>
    <row r="38" spans="1:29" ht="9.9499999999999993" customHeight="1" x14ac:dyDescent="0.25">
      <c r="A38"/>
      <c r="B38"/>
      <c r="C38" s="368"/>
      <c r="D38" s="369"/>
      <c r="E38" s="478"/>
      <c r="F38" s="479"/>
      <c r="G38" s="90">
        <v>4</v>
      </c>
      <c r="H38" s="70" t="str">
        <f t="shared" si="11"/>
        <v/>
      </c>
      <c r="I38" s="207" t="str">
        <f t="shared" si="14"/>
        <v/>
      </c>
      <c r="J38" s="71" t="str">
        <f t="shared" si="12"/>
        <v/>
      </c>
      <c r="K38" s="267" t="str">
        <f t="shared" si="13"/>
        <v/>
      </c>
      <c r="L38" s="267"/>
      <c r="M38" s="184" t="str">
        <f t="shared" si="4"/>
        <v xml:space="preserve"> </v>
      </c>
      <c r="N38" s="185" t="str">
        <f t="shared" si="5"/>
        <v xml:space="preserve"> </v>
      </c>
      <c r="O38" s="186" t="str">
        <f t="shared" si="6"/>
        <v xml:space="preserve"> </v>
      </c>
      <c r="P38" s="468" t="str">
        <f>Entries!A1</f>
        <v>U19 Girls</v>
      </c>
      <c r="Q38"/>
      <c r="R38" s="29"/>
      <c r="S38" s="29"/>
      <c r="T38" s="29"/>
      <c r="U38"/>
      <c r="V38"/>
      <c r="W38"/>
      <c r="X38"/>
      <c r="Y38" s="364"/>
      <c r="Z38" s="246"/>
      <c r="AA38" s="246"/>
      <c r="AB38" s="246"/>
    </row>
    <row r="39" spans="1:29" ht="9.9499999999999993" customHeight="1" x14ac:dyDescent="0.25">
      <c r="A39"/>
      <c r="B39"/>
      <c r="C39" s="368"/>
      <c r="D39" s="369"/>
      <c r="E39" s="478"/>
      <c r="F39" s="479"/>
      <c r="G39" s="90">
        <v>5</v>
      </c>
      <c r="H39" s="70" t="str">
        <f t="shared" si="11"/>
        <v/>
      </c>
      <c r="I39" s="207" t="str">
        <f t="shared" si="14"/>
        <v/>
      </c>
      <c r="J39" s="71" t="str">
        <f t="shared" si="12"/>
        <v/>
      </c>
      <c r="K39" s="267" t="str">
        <f t="shared" si="13"/>
        <v/>
      </c>
      <c r="L39" s="267"/>
      <c r="M39" s="175" t="str">
        <f t="shared" si="4"/>
        <v xml:space="preserve"> </v>
      </c>
      <c r="N39" s="176" t="str">
        <f t="shared" si="5"/>
        <v xml:space="preserve"> </v>
      </c>
      <c r="O39" s="177" t="str">
        <f t="shared" si="6"/>
        <v xml:space="preserve"> </v>
      </c>
      <c r="P39" s="468"/>
      <c r="Q39"/>
      <c r="R39" s="29"/>
      <c r="S39" s="29"/>
      <c r="T39" s="29"/>
      <c r="U39"/>
      <c r="V39"/>
      <c r="W39"/>
      <c r="X39"/>
      <c r="Y39" s="364"/>
      <c r="Z39" s="246"/>
      <c r="AA39" s="246"/>
      <c r="AB39" s="246"/>
    </row>
    <row r="40" spans="1:29" ht="9.9499999999999993" customHeight="1" x14ac:dyDescent="0.25">
      <c r="A40"/>
      <c r="B40"/>
      <c r="C40" s="368"/>
      <c r="D40" s="369"/>
      <c r="E40" s="478"/>
      <c r="F40" s="479"/>
      <c r="G40" s="90">
        <v>6</v>
      </c>
      <c r="H40" s="70" t="str">
        <f t="shared" si="11"/>
        <v/>
      </c>
      <c r="I40" s="207" t="str">
        <f t="shared" si="14"/>
        <v/>
      </c>
      <c r="J40" s="71" t="str">
        <f t="shared" si="12"/>
        <v/>
      </c>
      <c r="K40" s="267" t="str">
        <f t="shared" si="13"/>
        <v/>
      </c>
      <c r="L40" s="267"/>
      <c r="M40" s="175" t="str">
        <f t="shared" si="4"/>
        <v xml:space="preserve"> </v>
      </c>
      <c r="N40" s="176" t="str">
        <f t="shared" si="5"/>
        <v xml:space="preserve"> </v>
      </c>
      <c r="O40" s="177" t="str">
        <f t="shared" si="6"/>
        <v xml:space="preserve"> </v>
      </c>
      <c r="P40" s="468"/>
      <c r="Q40"/>
      <c r="R40" s="29"/>
      <c r="S40" s="29"/>
      <c r="T40" s="29"/>
      <c r="U40"/>
      <c r="V40"/>
      <c r="W40"/>
      <c r="X40"/>
      <c r="Y40" s="364"/>
      <c r="Z40" s="246"/>
      <c r="AA40" s="246"/>
      <c r="AB40" s="246"/>
    </row>
    <row r="41" spans="1:29" ht="9.9499999999999993" customHeight="1" thickBot="1" x14ac:dyDescent="0.3">
      <c r="A41"/>
      <c r="B41"/>
      <c r="C41" s="368"/>
      <c r="D41" s="369"/>
      <c r="E41" s="478"/>
      <c r="F41" s="479"/>
      <c r="G41" s="90">
        <v>7</v>
      </c>
      <c r="H41" s="70" t="str">
        <f t="shared" si="11"/>
        <v/>
      </c>
      <c r="I41" s="207" t="str">
        <f t="shared" si="14"/>
        <v/>
      </c>
      <c r="J41" s="71" t="str">
        <f t="shared" si="12"/>
        <v/>
      </c>
      <c r="K41" s="267" t="str">
        <f t="shared" si="13"/>
        <v/>
      </c>
      <c r="L41" s="267"/>
      <c r="M41" s="175" t="str">
        <f t="shared" si="4"/>
        <v xml:space="preserve"> </v>
      </c>
      <c r="N41" s="176" t="str">
        <f t="shared" si="5"/>
        <v xml:space="preserve"> </v>
      </c>
      <c r="O41" s="177" t="str">
        <f t="shared" si="6"/>
        <v xml:space="preserve"> </v>
      </c>
      <c r="P41" s="468"/>
      <c r="Q41"/>
      <c r="R41" s="29"/>
      <c r="S41" s="29"/>
      <c r="T41" s="29"/>
      <c r="U41"/>
      <c r="V41"/>
      <c r="W41"/>
      <c r="X41"/>
      <c r="Y41" s="364"/>
      <c r="Z41" s="246"/>
      <c r="AA41" s="246"/>
      <c r="AB41" s="246"/>
    </row>
    <row r="42" spans="1:29" ht="9.9499999999999993" customHeight="1" thickBot="1" x14ac:dyDescent="0.3">
      <c r="A42"/>
      <c r="B42"/>
      <c r="C42" s="370"/>
      <c r="D42" s="371"/>
      <c r="E42" s="478"/>
      <c r="F42" s="479"/>
      <c r="G42" s="90">
        <v>8</v>
      </c>
      <c r="H42" s="70" t="str">
        <f t="shared" si="11"/>
        <v/>
      </c>
      <c r="I42" s="207" t="str">
        <f t="shared" si="14"/>
        <v/>
      </c>
      <c r="J42" s="71" t="str">
        <f t="shared" si="12"/>
        <v/>
      </c>
      <c r="K42" s="267" t="str">
        <f t="shared" si="13"/>
        <v/>
      </c>
      <c r="L42" s="267"/>
      <c r="M42" s="175" t="str">
        <f t="shared" si="4"/>
        <v xml:space="preserve"> </v>
      </c>
      <c r="N42" s="176" t="str">
        <f t="shared" si="5"/>
        <v xml:space="preserve"> </v>
      </c>
      <c r="O42" s="177" t="str">
        <f t="shared" si="6"/>
        <v xml:space="preserve"> </v>
      </c>
      <c r="P42" s="468"/>
      <c r="Q42"/>
      <c r="R42" s="29"/>
      <c r="S42" s="29"/>
      <c r="T42" s="29"/>
      <c r="U42"/>
      <c r="V42"/>
      <c r="W42"/>
      <c r="X42"/>
      <c r="Y42" s="364"/>
      <c r="Z42" s="381" t="s">
        <v>47</v>
      </c>
      <c r="AA42" s="382" t="s">
        <v>46</v>
      </c>
      <c r="AB42" s="383"/>
      <c r="AC42" s="29"/>
    </row>
    <row r="43" spans="1:29" ht="9.9499999999999993" customHeight="1" thickBot="1" x14ac:dyDescent="0.3">
      <c r="C43" s="441" t="s">
        <v>18</v>
      </c>
      <c r="D43" s="442"/>
      <c r="E43" s="478"/>
      <c r="F43" s="479"/>
      <c r="G43" s="90">
        <v>9</v>
      </c>
      <c r="H43" s="70" t="str">
        <f t="shared" si="11"/>
        <v/>
      </c>
      <c r="I43" s="207" t="str">
        <f t="shared" si="14"/>
        <v/>
      </c>
      <c r="J43" s="71" t="str">
        <f t="shared" si="12"/>
        <v/>
      </c>
      <c r="K43" s="267" t="str">
        <f t="shared" si="13"/>
        <v/>
      </c>
      <c r="L43" s="267"/>
      <c r="M43" s="175" t="str">
        <f t="shared" si="4"/>
        <v xml:space="preserve"> </v>
      </c>
      <c r="N43" s="176" t="str">
        <f t="shared" si="5"/>
        <v xml:space="preserve"> </v>
      </c>
      <c r="O43" s="177" t="str">
        <f t="shared" si="6"/>
        <v xml:space="preserve"> </v>
      </c>
      <c r="P43" s="468"/>
      <c r="Q43"/>
      <c r="Z43" s="290"/>
      <c r="AA43" s="85" t="str">
        <f>IFERROR(VLOOKUP($Z43,Entries!$B$2:$E$1000,2,0),"")</f>
        <v/>
      </c>
      <c r="AB43" s="85" t="str">
        <f>IFERROR(VLOOKUP($Z43,Entries!$B$2:$E$1000,3,0),"")</f>
        <v/>
      </c>
      <c r="AC43" s="54" t="str">
        <f>IFERROR(VLOOKUP($Z43,Entries!$B$2:$E$1000,4,0),"")</f>
        <v/>
      </c>
    </row>
    <row r="44" spans="1:29" ht="9.9499999999999993" customHeight="1" thickBot="1" x14ac:dyDescent="0.3">
      <c r="C44" s="104" t="s">
        <v>15</v>
      </c>
      <c r="D44" s="315">
        <v>3.1863425925925926E-3</v>
      </c>
      <c r="E44" s="478"/>
      <c r="F44" s="479"/>
      <c r="G44" s="90">
        <v>10</v>
      </c>
      <c r="H44" s="70" t="str">
        <f t="shared" si="11"/>
        <v/>
      </c>
      <c r="I44" s="207" t="str">
        <f t="shared" si="14"/>
        <v/>
      </c>
      <c r="J44" s="71" t="str">
        <f t="shared" si="12"/>
        <v/>
      </c>
      <c r="K44" s="267" t="str">
        <f t="shared" si="13"/>
        <v/>
      </c>
      <c r="L44" s="267"/>
      <c r="M44" s="175" t="str">
        <f t="shared" si="4"/>
        <v xml:space="preserve"> </v>
      </c>
      <c r="N44" s="176" t="str">
        <f t="shared" si="5"/>
        <v xml:space="preserve"> </v>
      </c>
      <c r="O44" s="177" t="str">
        <f t="shared" si="6"/>
        <v xml:space="preserve"> </v>
      </c>
      <c r="P44" s="468"/>
      <c r="Q44"/>
      <c r="Z44" s="259"/>
      <c r="AA44" s="72" t="str">
        <f>IFERROR(VLOOKUP($Z43,Entries!$H$2:$K$1000,2,0),"")</f>
        <v/>
      </c>
      <c r="AB44" s="208" t="str">
        <f>IFERROR(VLOOKUP($Z43,Entries!$H$2:$K$1000,3,0),"")</f>
        <v/>
      </c>
      <c r="AC44" s="73" t="str">
        <f>IFERROR(VLOOKUP($Z43,Entries!$H$2:$K$1000,4,0),"")</f>
        <v/>
      </c>
    </row>
    <row r="45" spans="1:29" ht="9.9499999999999993" customHeight="1" x14ac:dyDescent="0.25">
      <c r="C45" s="105" t="s">
        <v>17</v>
      </c>
      <c r="D45" s="316">
        <v>3.1944444444444442E-3</v>
      </c>
      <c r="E45" s="478"/>
      <c r="F45" s="479"/>
      <c r="G45" s="90">
        <v>11</v>
      </c>
      <c r="H45" s="70" t="str">
        <f t="shared" si="11"/>
        <v/>
      </c>
      <c r="I45" s="207" t="str">
        <f t="shared" si="14"/>
        <v/>
      </c>
      <c r="J45" s="71" t="str">
        <f t="shared" si="12"/>
        <v/>
      </c>
      <c r="K45" s="267" t="str">
        <f t="shared" si="13"/>
        <v/>
      </c>
      <c r="L45" s="267"/>
      <c r="M45" s="175" t="str">
        <f t="shared" si="4"/>
        <v xml:space="preserve"> </v>
      </c>
      <c r="N45" s="176" t="str">
        <f t="shared" si="5"/>
        <v xml:space="preserve"> </v>
      </c>
      <c r="O45" s="177" t="str">
        <f t="shared" si="6"/>
        <v xml:space="preserve"> </v>
      </c>
      <c r="P45" s="468"/>
      <c r="Q45"/>
    </row>
    <row r="46" spans="1:29" ht="9.9499999999999993" customHeight="1" thickBot="1" x14ac:dyDescent="0.3">
      <c r="C46" s="106" t="s">
        <v>16</v>
      </c>
      <c r="D46" s="317">
        <v>3.2638888888888891E-3</v>
      </c>
      <c r="E46" s="480"/>
      <c r="F46" s="481"/>
      <c r="G46" s="91">
        <v>12</v>
      </c>
      <c r="H46" s="72" t="str">
        <f t="shared" si="11"/>
        <v/>
      </c>
      <c r="I46" s="208" t="str">
        <f t="shared" si="14"/>
        <v/>
      </c>
      <c r="J46" s="73" t="str">
        <f t="shared" si="12"/>
        <v/>
      </c>
      <c r="K46" s="281" t="str">
        <f t="shared" si="13"/>
        <v/>
      </c>
      <c r="L46" s="281"/>
      <c r="M46" s="178" t="str">
        <f t="shared" si="4"/>
        <v xml:space="preserve"> </v>
      </c>
      <c r="N46" s="179" t="str">
        <f t="shared" si="5"/>
        <v xml:space="preserve"> </v>
      </c>
      <c r="O46" s="180" t="str">
        <f t="shared" si="6"/>
        <v xml:space="preserve"> </v>
      </c>
      <c r="P46" s="469"/>
      <c r="Q46"/>
    </row>
  </sheetData>
  <mergeCells count="25">
    <mergeCell ref="Z42:AB42"/>
    <mergeCell ref="Y2:Y42"/>
    <mergeCell ref="Z2:AB2"/>
    <mergeCell ref="A1:B1"/>
    <mergeCell ref="C1:AB1"/>
    <mergeCell ref="P38:P46"/>
    <mergeCell ref="P35:P37"/>
    <mergeCell ref="Q2:T2"/>
    <mergeCell ref="E35:F46"/>
    <mergeCell ref="C43:D43"/>
    <mergeCell ref="E3:G34"/>
    <mergeCell ref="V19:X21"/>
    <mergeCell ref="V22:X24"/>
    <mergeCell ref="V25:X27"/>
    <mergeCell ref="V28:X30"/>
    <mergeCell ref="V4:X6"/>
    <mergeCell ref="A2:B32"/>
    <mergeCell ref="E2:G2"/>
    <mergeCell ref="U2:U34"/>
    <mergeCell ref="V2:X3"/>
    <mergeCell ref="V7:X9"/>
    <mergeCell ref="V10:X12"/>
    <mergeCell ref="V13:X15"/>
    <mergeCell ref="V16:X18"/>
    <mergeCell ref="C2:D42"/>
  </mergeCells>
  <conditionalFormatting sqref="P3:P34">
    <cfRule type="cellIs" dxfId="80" priority="22" operator="between">
      <formula>2.9</formula>
      <formula>3.1</formula>
    </cfRule>
    <cfRule type="cellIs" dxfId="79" priority="23" operator="between">
      <formula>1.9</formula>
      <formula>2.1</formula>
    </cfRule>
    <cfRule type="cellIs" dxfId="78" priority="24" operator="between">
      <formula>0.9</formula>
      <formula>1.1</formula>
    </cfRule>
  </conditionalFormatting>
  <conditionalFormatting sqref="G35:G46">
    <cfRule type="cellIs" dxfId="77" priority="4" operator="between">
      <formula>2.9</formula>
      <formula>3.1</formula>
    </cfRule>
    <cfRule type="cellIs" dxfId="76" priority="5" operator="between">
      <formula>1.9</formula>
      <formula>2.1</formula>
    </cfRule>
    <cfRule type="cellIs" dxfId="75" priority="6" operator="between">
      <formula>0.9</formula>
      <formula>1.1</formula>
    </cfRule>
  </conditionalFormatting>
  <pageMargins left="0.7" right="0.7" top="0.75" bottom="0.75" header="0.3" footer="0.3"/>
  <pageSetup paperSize="11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12</vt:i4>
      </vt:variant>
    </vt:vector>
  </HeadingPairs>
  <TitlesOfParts>
    <vt:vector size="32" baseType="lpstr">
      <vt:lpstr>Entries</vt:lpstr>
      <vt:lpstr>Results</vt:lpstr>
      <vt:lpstr>100m Hurdles</vt:lpstr>
      <vt:lpstr>400m Hurdles</vt:lpstr>
      <vt:lpstr>100m</vt:lpstr>
      <vt:lpstr>200m</vt:lpstr>
      <vt:lpstr>400m</vt:lpstr>
      <vt:lpstr>800m</vt:lpstr>
      <vt:lpstr>1500m</vt:lpstr>
      <vt:lpstr>3000m</vt:lpstr>
      <vt:lpstr>Steeplechase</vt:lpstr>
      <vt:lpstr>Long Jump</vt:lpstr>
      <vt:lpstr>Triple Jump</vt:lpstr>
      <vt:lpstr>High Jump</vt:lpstr>
      <vt:lpstr>Pole Vault</vt:lpstr>
      <vt:lpstr>Shot Put</vt:lpstr>
      <vt:lpstr>Discus</vt:lpstr>
      <vt:lpstr>Javelin</vt:lpstr>
      <vt:lpstr>Hammer</vt:lpstr>
      <vt:lpstr>300m</vt:lpstr>
      <vt:lpstr>'100m'!Print_Area</vt:lpstr>
      <vt:lpstr>'100m Hurdles'!Print_Area</vt:lpstr>
      <vt:lpstr>'1500m'!Print_Area</vt:lpstr>
      <vt:lpstr>'200m'!Print_Area</vt:lpstr>
      <vt:lpstr>'400m'!Print_Area</vt:lpstr>
      <vt:lpstr>'800m'!Print_Area</vt:lpstr>
      <vt:lpstr>Discus!Print_Area</vt:lpstr>
      <vt:lpstr>'High Jump'!Print_Area</vt:lpstr>
      <vt:lpstr>Javelin!Print_Area</vt:lpstr>
      <vt:lpstr>'Long Jump'!Print_Area</vt:lpstr>
      <vt:lpstr>'Shot Put'!Print_Area</vt:lpstr>
      <vt:lpstr>'Triple Jump'!Print_Area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david</cp:lastModifiedBy>
  <cp:lastPrinted>2022-06-11T15:41:28Z</cp:lastPrinted>
  <dcterms:created xsi:type="dcterms:W3CDTF">2016-05-12T19:38:28Z</dcterms:created>
  <dcterms:modified xsi:type="dcterms:W3CDTF">2022-06-14T15:02:04Z</dcterms:modified>
</cp:coreProperties>
</file>