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hnslack/Documents/DATAC/County Schools/2021/Competition/"/>
    </mc:Choice>
  </mc:AlternateContent>
  <xr:revisionPtr revIDLastSave="0" documentId="13_ncr:1_{CB1A22B8-1CBC-4C40-B3A9-6A1BBA5AC839}" xr6:coauthVersionLast="36" xr6:coauthVersionMax="36" xr10:uidLastSave="{00000000-0000-0000-0000-000000000000}"/>
  <bookViews>
    <workbookView xWindow="2080" yWindow="1480" windowWidth="22980" windowHeight="13460" tabRatio="824" activeTab="1" xr2:uid="{00000000-000D-0000-FFFF-FFFF00000000}"/>
  </bookViews>
  <sheets>
    <sheet name="Entries" sheetId="37" r:id="rId1"/>
    <sheet name="Results" sheetId="36" r:id="rId2"/>
    <sheet name="75m Hurdles" sheetId="68" r:id="rId3"/>
    <sheet name="100m" sheetId="1" r:id="rId4"/>
    <sheet name="200m" sheetId="47" r:id="rId5"/>
    <sheet name="300m" sheetId="48" r:id="rId6"/>
    <sheet name="800m" sheetId="64" r:id="rId7"/>
    <sheet name="1500m" sheetId="46" r:id="rId8"/>
    <sheet name="Long Jump" sheetId="54" r:id="rId9"/>
    <sheet name="High Jump" sheetId="56" r:id="rId10"/>
    <sheet name="Pole Vault" sheetId="57" r:id="rId11"/>
    <sheet name="Shot Put" sheetId="58" r:id="rId12"/>
    <sheet name="Discus" sheetId="59" r:id="rId13"/>
    <sheet name="Javelin" sheetId="60" r:id="rId14"/>
  </sheets>
  <definedNames>
    <definedName name="_xlnm.Print_Area" localSheetId="3">'100m'!$C$2:$P$42</definedName>
    <definedName name="_xlnm.Print_Area" localSheetId="4">'200m'!$C$2:$X$42</definedName>
    <definedName name="_xlnm.Print_Area" localSheetId="5">'300m'!$C$2:$X$42</definedName>
    <definedName name="_xlnm.Print_Area" localSheetId="2">'75m Hurdles'!$C$2:$O$46</definedName>
    <definedName name="_xlnm.Print_Area" localSheetId="6">'800m'!$C$2:$O$46</definedName>
    <definedName name="_xlnm.Print_Area" localSheetId="12">Discus!$C$2:$O$46</definedName>
    <definedName name="_xlnm.Print_Area" localSheetId="9">'High Jump'!$C$2:$O$46</definedName>
    <definedName name="_xlnm.Print_Area" localSheetId="13">Javelin!$C$2:$O$46</definedName>
    <definedName name="_xlnm.Print_Area" localSheetId="8">'Long Jump'!$C$2:$O$46</definedName>
    <definedName name="_xlnm.Print_Area" localSheetId="10">'Pole Vault'!$C$2:$O$46</definedName>
    <definedName name="_xlnm.Print_Area" localSheetId="11">'Shot Put'!$C$2:$O$46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36" l="1"/>
  <c r="A2" i="36"/>
  <c r="F2" i="36"/>
  <c r="O38" i="68"/>
  <c r="S34" i="68"/>
  <c r="P34" i="68"/>
  <c r="O34" i="68"/>
  <c r="N34" i="68"/>
  <c r="M34" i="68"/>
  <c r="L34" i="68"/>
  <c r="I34" i="68"/>
  <c r="R34" i="68" s="1"/>
  <c r="H34" i="68"/>
  <c r="Q34" i="68" s="1"/>
  <c r="S33" i="68"/>
  <c r="P33" i="68"/>
  <c r="O33" i="68"/>
  <c r="N33" i="68"/>
  <c r="M33" i="68"/>
  <c r="L33" i="68"/>
  <c r="I33" i="68"/>
  <c r="R33" i="68" s="1"/>
  <c r="H33" i="68"/>
  <c r="Q33" i="68" s="1"/>
  <c r="S32" i="68"/>
  <c r="P32" i="68"/>
  <c r="O32" i="68"/>
  <c r="N32" i="68"/>
  <c r="M32" i="68"/>
  <c r="L32" i="68"/>
  <c r="I32" i="68"/>
  <c r="R32" i="68" s="1"/>
  <c r="H32" i="68"/>
  <c r="Q32" i="68" s="1"/>
  <c r="S31" i="68"/>
  <c r="P31" i="68"/>
  <c r="O31" i="68"/>
  <c r="N31" i="68"/>
  <c r="M31" i="68"/>
  <c r="L31" i="68"/>
  <c r="I31" i="68"/>
  <c r="R31" i="68" s="1"/>
  <c r="H31" i="68"/>
  <c r="Q31" i="68" s="1"/>
  <c r="S30" i="68"/>
  <c r="P30" i="68"/>
  <c r="O30" i="68"/>
  <c r="N30" i="68"/>
  <c r="M30" i="68"/>
  <c r="L30" i="68"/>
  <c r="I30" i="68"/>
  <c r="R30" i="68" s="1"/>
  <c r="H30" i="68"/>
  <c r="Q30" i="68" s="1"/>
  <c r="S29" i="68"/>
  <c r="P29" i="68"/>
  <c r="O29" i="68"/>
  <c r="N29" i="68"/>
  <c r="M29" i="68"/>
  <c r="L29" i="68"/>
  <c r="I29" i="68"/>
  <c r="R29" i="68" s="1"/>
  <c r="H29" i="68"/>
  <c r="Q29" i="68" s="1"/>
  <c r="S28" i="68"/>
  <c r="P28" i="68"/>
  <c r="O28" i="68"/>
  <c r="N28" i="68"/>
  <c r="M28" i="68"/>
  <c r="L28" i="68"/>
  <c r="I28" i="68"/>
  <c r="R28" i="68" s="1"/>
  <c r="H28" i="68"/>
  <c r="Q28" i="68" s="1"/>
  <c r="S27" i="68"/>
  <c r="P27" i="68"/>
  <c r="O27" i="68"/>
  <c r="N27" i="68"/>
  <c r="M27" i="68"/>
  <c r="L27" i="68"/>
  <c r="I27" i="68"/>
  <c r="R27" i="68" s="1"/>
  <c r="H27" i="68"/>
  <c r="Q27" i="68" s="1"/>
  <c r="S26" i="68"/>
  <c r="P26" i="68"/>
  <c r="O26" i="68"/>
  <c r="N26" i="68"/>
  <c r="M26" i="68"/>
  <c r="L26" i="68"/>
  <c r="I26" i="68"/>
  <c r="R26" i="68" s="1"/>
  <c r="H26" i="68"/>
  <c r="Q26" i="68" s="1"/>
  <c r="S25" i="68"/>
  <c r="P25" i="68"/>
  <c r="O25" i="68"/>
  <c r="N25" i="68"/>
  <c r="M25" i="68"/>
  <c r="L25" i="68"/>
  <c r="I25" i="68"/>
  <c r="R25" i="68" s="1"/>
  <c r="H25" i="68"/>
  <c r="Q25" i="68" s="1"/>
  <c r="S24" i="68"/>
  <c r="P24" i="68"/>
  <c r="O24" i="68"/>
  <c r="N24" i="68"/>
  <c r="M24" i="68"/>
  <c r="L24" i="68"/>
  <c r="I24" i="68"/>
  <c r="R24" i="68" s="1"/>
  <c r="H24" i="68"/>
  <c r="Q24" i="68" s="1"/>
  <c r="S23" i="68"/>
  <c r="P23" i="68"/>
  <c r="O23" i="68"/>
  <c r="N23" i="68"/>
  <c r="M23" i="68"/>
  <c r="L23" i="68"/>
  <c r="I23" i="68"/>
  <c r="R23" i="68" s="1"/>
  <c r="H23" i="68"/>
  <c r="Q23" i="68" s="1"/>
  <c r="S22" i="68"/>
  <c r="P22" i="68"/>
  <c r="O22" i="68"/>
  <c r="N22" i="68"/>
  <c r="M22" i="68"/>
  <c r="L22" i="68"/>
  <c r="I22" i="68"/>
  <c r="R22" i="68" s="1"/>
  <c r="H22" i="68"/>
  <c r="Q22" i="68" s="1"/>
  <c r="S21" i="68"/>
  <c r="P21" i="68"/>
  <c r="O21" i="68"/>
  <c r="N21" i="68"/>
  <c r="M21" i="68"/>
  <c r="L21" i="68"/>
  <c r="I21" i="68"/>
  <c r="R21" i="68" s="1"/>
  <c r="H21" i="68"/>
  <c r="Q21" i="68" s="1"/>
  <c r="S20" i="68"/>
  <c r="P20" i="68"/>
  <c r="O20" i="68"/>
  <c r="N20" i="68"/>
  <c r="M20" i="68"/>
  <c r="L20" i="68"/>
  <c r="I20" i="68"/>
  <c r="R20" i="68" s="1"/>
  <c r="H20" i="68"/>
  <c r="Q20" i="68" s="1"/>
  <c r="S19" i="68"/>
  <c r="P19" i="68"/>
  <c r="O19" i="68"/>
  <c r="N19" i="68"/>
  <c r="M19" i="68"/>
  <c r="L19" i="68"/>
  <c r="I19" i="68"/>
  <c r="R19" i="68" s="1"/>
  <c r="H19" i="68"/>
  <c r="Q19" i="68" s="1"/>
  <c r="S18" i="68"/>
  <c r="P18" i="68"/>
  <c r="O18" i="68"/>
  <c r="N18" i="68"/>
  <c r="M18" i="68"/>
  <c r="L18" i="68"/>
  <c r="I18" i="68"/>
  <c r="R18" i="68" s="1"/>
  <c r="H18" i="68"/>
  <c r="Q18" i="68" s="1"/>
  <c r="S17" i="68"/>
  <c r="P17" i="68"/>
  <c r="O17" i="68"/>
  <c r="N17" i="68"/>
  <c r="M17" i="68"/>
  <c r="L17" i="68"/>
  <c r="I17" i="68"/>
  <c r="R17" i="68" s="1"/>
  <c r="H17" i="68"/>
  <c r="Q17" i="68" s="1"/>
  <c r="S16" i="68"/>
  <c r="P16" i="68"/>
  <c r="O16" i="68"/>
  <c r="N16" i="68"/>
  <c r="M16" i="68"/>
  <c r="L16" i="68"/>
  <c r="I16" i="68"/>
  <c r="R16" i="68" s="1"/>
  <c r="H16" i="68"/>
  <c r="Q16" i="68" s="1"/>
  <c r="S15" i="68"/>
  <c r="P15" i="68"/>
  <c r="O15" i="68"/>
  <c r="N15" i="68"/>
  <c r="M15" i="68"/>
  <c r="L15" i="68"/>
  <c r="I15" i="68"/>
  <c r="R15" i="68" s="1"/>
  <c r="H15" i="68"/>
  <c r="Q15" i="68" s="1"/>
  <c r="S14" i="68"/>
  <c r="P14" i="68"/>
  <c r="O14" i="68"/>
  <c r="N14" i="68"/>
  <c r="M14" i="68"/>
  <c r="L14" i="68"/>
  <c r="I14" i="68"/>
  <c r="R14" i="68" s="1"/>
  <c r="H14" i="68"/>
  <c r="Q14" i="68" s="1"/>
  <c r="S13" i="68"/>
  <c r="P13" i="68"/>
  <c r="O13" i="68"/>
  <c r="N13" i="68"/>
  <c r="M13" i="68"/>
  <c r="L13" i="68"/>
  <c r="I13" i="68"/>
  <c r="R13" i="68" s="1"/>
  <c r="H13" i="68"/>
  <c r="Q13" i="68" s="1"/>
  <c r="S12" i="68"/>
  <c r="P12" i="68"/>
  <c r="O12" i="68"/>
  <c r="N12" i="68"/>
  <c r="M12" i="68"/>
  <c r="L12" i="68"/>
  <c r="I12" i="68"/>
  <c r="R12" i="68" s="1"/>
  <c r="H12" i="68"/>
  <c r="Q12" i="68" s="1"/>
  <c r="S11" i="68"/>
  <c r="P11" i="68"/>
  <c r="O11" i="68"/>
  <c r="N11" i="68"/>
  <c r="M11" i="68"/>
  <c r="L11" i="68"/>
  <c r="I11" i="68"/>
  <c r="R11" i="68" s="1"/>
  <c r="H11" i="68"/>
  <c r="Q11" i="68" s="1"/>
  <c r="S10" i="68"/>
  <c r="P10" i="68"/>
  <c r="O10" i="68"/>
  <c r="N10" i="68"/>
  <c r="M10" i="68"/>
  <c r="L10" i="68"/>
  <c r="I10" i="68"/>
  <c r="R10" i="68" s="1"/>
  <c r="H10" i="68"/>
  <c r="Q10" i="68" s="1"/>
  <c r="S9" i="68"/>
  <c r="P9" i="68"/>
  <c r="O9" i="68"/>
  <c r="N9" i="68"/>
  <c r="M9" i="68"/>
  <c r="L9" i="68"/>
  <c r="I9" i="68"/>
  <c r="R9" i="68" s="1"/>
  <c r="H9" i="68"/>
  <c r="Q9" i="68" s="1"/>
  <c r="S8" i="68"/>
  <c r="P8" i="68"/>
  <c r="O8" i="68"/>
  <c r="N8" i="68"/>
  <c r="M8" i="68"/>
  <c r="L8" i="68"/>
  <c r="I8" i="68"/>
  <c r="R8" i="68" s="1"/>
  <c r="H8" i="68"/>
  <c r="Q8" i="68" s="1"/>
  <c r="S7" i="68"/>
  <c r="P7" i="68"/>
  <c r="O7" i="68"/>
  <c r="N7" i="68"/>
  <c r="M7" i="68"/>
  <c r="L7" i="68"/>
  <c r="I7" i="68"/>
  <c r="R7" i="68" s="1"/>
  <c r="H7" i="68"/>
  <c r="Q7" i="68" s="1"/>
  <c r="S6" i="68"/>
  <c r="P6" i="68"/>
  <c r="N6" i="68"/>
  <c r="M6" i="68"/>
  <c r="L6" i="68"/>
  <c r="I6" i="68"/>
  <c r="R6" i="68" s="1"/>
  <c r="H6" i="68"/>
  <c r="Q6" i="68" s="1"/>
  <c r="S5" i="68"/>
  <c r="P5" i="68"/>
  <c r="O5" i="68"/>
  <c r="N5" i="68"/>
  <c r="M5" i="68"/>
  <c r="L5" i="68"/>
  <c r="I5" i="68"/>
  <c r="R5" i="68" s="1"/>
  <c r="H5" i="68"/>
  <c r="Q5" i="68" s="1"/>
  <c r="S4" i="68"/>
  <c r="P4" i="68"/>
  <c r="O4" i="68"/>
  <c r="N4" i="68"/>
  <c r="M4" i="68"/>
  <c r="L4" i="68"/>
  <c r="I4" i="68"/>
  <c r="R4" i="68" s="1"/>
  <c r="H4" i="68"/>
  <c r="Q4" i="68" s="1"/>
  <c r="S3" i="68"/>
  <c r="P3" i="68"/>
  <c r="O3" i="68"/>
  <c r="N3" i="68"/>
  <c r="M3" i="68"/>
  <c r="L3" i="68"/>
  <c r="I3" i="68"/>
  <c r="R3" i="68" s="1"/>
  <c r="H3" i="68"/>
  <c r="Q3" i="68" s="1"/>
  <c r="J46" i="68" l="1"/>
  <c r="I35" i="68"/>
  <c r="C4" i="36" s="1"/>
  <c r="K37" i="68"/>
  <c r="D6" i="36" s="1"/>
  <c r="H39" i="68"/>
  <c r="B8" i="36" s="1"/>
  <c r="I40" i="68"/>
  <c r="C9" i="36" s="1"/>
  <c r="H43" i="68"/>
  <c r="J45" i="68"/>
  <c r="J35" i="68"/>
  <c r="H37" i="68"/>
  <c r="B6" i="36" s="1"/>
  <c r="I39" i="68"/>
  <c r="C8" i="36" s="1"/>
  <c r="K41" i="68"/>
  <c r="D10" i="36" s="1"/>
  <c r="I43" i="68"/>
  <c r="J44" i="68"/>
  <c r="K45" i="68"/>
  <c r="K35" i="68"/>
  <c r="D4" i="36" s="1"/>
  <c r="H36" i="68"/>
  <c r="B5" i="36" s="1"/>
  <c r="I37" i="68"/>
  <c r="C6" i="36" s="1"/>
  <c r="J38" i="68"/>
  <c r="J39" i="68"/>
  <c r="K40" i="68"/>
  <c r="D9" i="36" s="1"/>
  <c r="H41" i="68"/>
  <c r="B10" i="36" s="1"/>
  <c r="I42" i="68"/>
  <c r="C11" i="36" s="1"/>
  <c r="J43" i="68"/>
  <c r="K44" i="68"/>
  <c r="H45" i="68"/>
  <c r="I46" i="68"/>
  <c r="J36" i="68"/>
  <c r="H38" i="68"/>
  <c r="B7" i="36" s="1"/>
  <c r="J41" i="68"/>
  <c r="K42" i="68"/>
  <c r="D11" i="36" s="1"/>
  <c r="I44" i="68"/>
  <c r="K46" i="68"/>
  <c r="K36" i="68"/>
  <c r="D5" i="36" s="1"/>
  <c r="I38" i="68"/>
  <c r="C7" i="36" s="1"/>
  <c r="J40" i="68"/>
  <c r="H42" i="68"/>
  <c r="B11" i="36" s="1"/>
  <c r="H46" i="68"/>
  <c r="H35" i="68"/>
  <c r="B4" i="36" s="1"/>
  <c r="I36" i="68"/>
  <c r="C5" i="36" s="1"/>
  <c r="J37" i="68"/>
  <c r="K38" i="68"/>
  <c r="D7" i="36" s="1"/>
  <c r="K39" i="68"/>
  <c r="D8" i="36" s="1"/>
  <c r="H40" i="68"/>
  <c r="B9" i="36" s="1"/>
  <c r="I41" i="68"/>
  <c r="C10" i="36" s="1"/>
  <c r="J42" i="68"/>
  <c r="K43" i="68"/>
  <c r="H44" i="68"/>
  <c r="I45" i="68"/>
  <c r="L38" i="68" l="1"/>
  <c r="N38" i="68"/>
  <c r="M38" i="68"/>
  <c r="N46" i="68"/>
  <c r="M46" i="68"/>
  <c r="L46" i="68"/>
  <c r="L44" i="68"/>
  <c r="M44" i="68"/>
  <c r="N44" i="68"/>
  <c r="L40" i="68"/>
  <c r="N40" i="68"/>
  <c r="M40" i="68"/>
  <c r="L35" i="68"/>
  <c r="N35" i="68"/>
  <c r="M35" i="68"/>
  <c r="M41" i="68"/>
  <c r="L41" i="68"/>
  <c r="N41" i="68"/>
  <c r="N37" i="68"/>
  <c r="M37" i="68"/>
  <c r="L37" i="68"/>
  <c r="M36" i="68"/>
  <c r="N36" i="68"/>
  <c r="L36" i="68"/>
  <c r="N43" i="68"/>
  <c r="M43" i="68"/>
  <c r="L43" i="68"/>
  <c r="L39" i="68"/>
  <c r="N39" i="68"/>
  <c r="M39" i="68"/>
  <c r="N42" i="68"/>
  <c r="M42" i="68"/>
  <c r="L42" i="68"/>
  <c r="M45" i="68"/>
  <c r="L45" i="68"/>
  <c r="N45" i="68"/>
  <c r="A24" i="36" l="1"/>
  <c r="O38" i="64"/>
  <c r="S34" i="64"/>
  <c r="P34" i="64"/>
  <c r="O34" i="64"/>
  <c r="N34" i="64"/>
  <c r="M34" i="64"/>
  <c r="L34" i="64"/>
  <c r="I34" i="64"/>
  <c r="R34" i="64" s="1"/>
  <c r="H34" i="64"/>
  <c r="Q34" i="64" s="1"/>
  <c r="S33" i="64"/>
  <c r="P33" i="64"/>
  <c r="O33" i="64"/>
  <c r="N33" i="64"/>
  <c r="M33" i="64"/>
  <c r="L33" i="64"/>
  <c r="I33" i="64"/>
  <c r="R33" i="64" s="1"/>
  <c r="H33" i="64"/>
  <c r="Q33" i="64" s="1"/>
  <c r="S32" i="64"/>
  <c r="Q32" i="64"/>
  <c r="P32" i="64"/>
  <c r="O32" i="64"/>
  <c r="N32" i="64"/>
  <c r="M32" i="64"/>
  <c r="L32" i="64"/>
  <c r="I32" i="64"/>
  <c r="R32" i="64" s="1"/>
  <c r="H32" i="64"/>
  <c r="S31" i="64"/>
  <c r="P31" i="64"/>
  <c r="O31" i="64"/>
  <c r="N31" i="64"/>
  <c r="M31" i="64"/>
  <c r="L31" i="64"/>
  <c r="I31" i="64"/>
  <c r="R31" i="64" s="1"/>
  <c r="H31" i="64"/>
  <c r="Q31" i="64" s="1"/>
  <c r="S30" i="64"/>
  <c r="P30" i="64"/>
  <c r="O30" i="64"/>
  <c r="N30" i="64"/>
  <c r="M30" i="64"/>
  <c r="L30" i="64"/>
  <c r="I30" i="64"/>
  <c r="R30" i="64" s="1"/>
  <c r="H30" i="64"/>
  <c r="Q30" i="64" s="1"/>
  <c r="S29" i="64"/>
  <c r="P29" i="64"/>
  <c r="O29" i="64"/>
  <c r="N29" i="64"/>
  <c r="M29" i="64"/>
  <c r="L29" i="64"/>
  <c r="I29" i="64"/>
  <c r="R29" i="64" s="1"/>
  <c r="H29" i="64"/>
  <c r="Q29" i="64" s="1"/>
  <c r="S28" i="64"/>
  <c r="P28" i="64"/>
  <c r="O28" i="64"/>
  <c r="N28" i="64"/>
  <c r="M28" i="64"/>
  <c r="L28" i="64"/>
  <c r="I28" i="64"/>
  <c r="R28" i="64" s="1"/>
  <c r="H28" i="64"/>
  <c r="Q28" i="64" s="1"/>
  <c r="S27" i="64"/>
  <c r="P27" i="64"/>
  <c r="O27" i="64"/>
  <c r="N27" i="64"/>
  <c r="M27" i="64"/>
  <c r="L27" i="64"/>
  <c r="I27" i="64"/>
  <c r="R27" i="64" s="1"/>
  <c r="H27" i="64"/>
  <c r="Q27" i="64" s="1"/>
  <c r="S26" i="64"/>
  <c r="P26" i="64"/>
  <c r="O26" i="64"/>
  <c r="N26" i="64"/>
  <c r="M26" i="64"/>
  <c r="L26" i="64"/>
  <c r="I26" i="64"/>
  <c r="R26" i="64" s="1"/>
  <c r="H26" i="64"/>
  <c r="Q26" i="64" s="1"/>
  <c r="S25" i="64"/>
  <c r="P25" i="64"/>
  <c r="O25" i="64"/>
  <c r="N25" i="64"/>
  <c r="M25" i="64"/>
  <c r="L25" i="64"/>
  <c r="I25" i="64"/>
  <c r="R25" i="64" s="1"/>
  <c r="H25" i="64"/>
  <c r="Q25" i="64" s="1"/>
  <c r="S24" i="64"/>
  <c r="R24" i="64"/>
  <c r="P24" i="64"/>
  <c r="O24" i="64"/>
  <c r="N24" i="64"/>
  <c r="M24" i="64"/>
  <c r="L24" i="64"/>
  <c r="I24" i="64"/>
  <c r="H24" i="64"/>
  <c r="Q24" i="64" s="1"/>
  <c r="S23" i="64"/>
  <c r="P23" i="64"/>
  <c r="O23" i="64"/>
  <c r="N23" i="64"/>
  <c r="M23" i="64"/>
  <c r="L23" i="64"/>
  <c r="I23" i="64"/>
  <c r="R23" i="64" s="1"/>
  <c r="H23" i="64"/>
  <c r="Q23" i="64" s="1"/>
  <c r="S22" i="64"/>
  <c r="P22" i="64"/>
  <c r="O22" i="64"/>
  <c r="N22" i="64"/>
  <c r="M22" i="64"/>
  <c r="L22" i="64"/>
  <c r="I22" i="64"/>
  <c r="R22" i="64" s="1"/>
  <c r="H22" i="64"/>
  <c r="Q22" i="64" s="1"/>
  <c r="S21" i="64"/>
  <c r="P21" i="64"/>
  <c r="O21" i="64"/>
  <c r="N21" i="64"/>
  <c r="M21" i="64"/>
  <c r="L21" i="64"/>
  <c r="I21" i="64"/>
  <c r="R21" i="64" s="1"/>
  <c r="H21" i="64"/>
  <c r="Q21" i="64" s="1"/>
  <c r="S20" i="64"/>
  <c r="R20" i="64"/>
  <c r="P20" i="64"/>
  <c r="O20" i="64"/>
  <c r="N20" i="64"/>
  <c r="M20" i="64"/>
  <c r="L20" i="64"/>
  <c r="I20" i="64"/>
  <c r="H20" i="64"/>
  <c r="Q20" i="64" s="1"/>
  <c r="S19" i="64"/>
  <c r="P19" i="64"/>
  <c r="O19" i="64"/>
  <c r="N19" i="64"/>
  <c r="M19" i="64"/>
  <c r="L19" i="64"/>
  <c r="I19" i="64"/>
  <c r="R19" i="64" s="1"/>
  <c r="H19" i="64"/>
  <c r="Q19" i="64" s="1"/>
  <c r="S18" i="64"/>
  <c r="P18" i="64"/>
  <c r="O18" i="64"/>
  <c r="N18" i="64"/>
  <c r="M18" i="64"/>
  <c r="L18" i="64"/>
  <c r="I18" i="64"/>
  <c r="R18" i="64" s="1"/>
  <c r="H18" i="64"/>
  <c r="Q18" i="64" s="1"/>
  <c r="S17" i="64"/>
  <c r="P17" i="64"/>
  <c r="O17" i="64"/>
  <c r="N17" i="64"/>
  <c r="M17" i="64"/>
  <c r="L17" i="64"/>
  <c r="I17" i="64"/>
  <c r="R17" i="64" s="1"/>
  <c r="H17" i="64"/>
  <c r="Q17" i="64" s="1"/>
  <c r="S16" i="64"/>
  <c r="P16" i="64"/>
  <c r="O16" i="64"/>
  <c r="N16" i="64"/>
  <c r="M16" i="64"/>
  <c r="L16" i="64"/>
  <c r="I16" i="64"/>
  <c r="R16" i="64" s="1"/>
  <c r="H16" i="64"/>
  <c r="Q16" i="64" s="1"/>
  <c r="S15" i="64"/>
  <c r="P15" i="64"/>
  <c r="O15" i="64"/>
  <c r="N15" i="64"/>
  <c r="M15" i="64"/>
  <c r="L15" i="64"/>
  <c r="I15" i="64"/>
  <c r="R15" i="64" s="1"/>
  <c r="H15" i="64"/>
  <c r="Q15" i="64" s="1"/>
  <c r="S14" i="64"/>
  <c r="P14" i="64"/>
  <c r="O14" i="64"/>
  <c r="N14" i="64"/>
  <c r="M14" i="64"/>
  <c r="L14" i="64"/>
  <c r="I14" i="64"/>
  <c r="R14" i="64" s="1"/>
  <c r="H14" i="64"/>
  <c r="Q14" i="64" s="1"/>
  <c r="S13" i="64"/>
  <c r="P13" i="64"/>
  <c r="O13" i="64"/>
  <c r="N13" i="64"/>
  <c r="M13" i="64"/>
  <c r="L13" i="64"/>
  <c r="I13" i="64"/>
  <c r="R13" i="64" s="1"/>
  <c r="H13" i="64"/>
  <c r="Q13" i="64" s="1"/>
  <c r="S12" i="64"/>
  <c r="P12" i="64"/>
  <c r="O12" i="64"/>
  <c r="N12" i="64"/>
  <c r="M12" i="64"/>
  <c r="L12" i="64"/>
  <c r="I12" i="64"/>
  <c r="R12" i="64" s="1"/>
  <c r="H12" i="64"/>
  <c r="Q12" i="64" s="1"/>
  <c r="S11" i="64"/>
  <c r="P11" i="64"/>
  <c r="O11" i="64"/>
  <c r="N11" i="64"/>
  <c r="M11" i="64"/>
  <c r="L11" i="64"/>
  <c r="I11" i="64"/>
  <c r="R11" i="64" s="1"/>
  <c r="H11" i="64"/>
  <c r="Q11" i="64" s="1"/>
  <c r="S10" i="64"/>
  <c r="P10" i="64"/>
  <c r="O10" i="64"/>
  <c r="N10" i="64"/>
  <c r="M10" i="64"/>
  <c r="L10" i="64"/>
  <c r="I10" i="64"/>
  <c r="R10" i="64" s="1"/>
  <c r="H10" i="64"/>
  <c r="Q10" i="64" s="1"/>
  <c r="S9" i="64"/>
  <c r="P9" i="64"/>
  <c r="O9" i="64"/>
  <c r="N9" i="64"/>
  <c r="M9" i="64"/>
  <c r="L9" i="64"/>
  <c r="I9" i="64"/>
  <c r="R9" i="64" s="1"/>
  <c r="H9" i="64"/>
  <c r="Q9" i="64" s="1"/>
  <c r="S8" i="64"/>
  <c r="P8" i="64"/>
  <c r="O8" i="64"/>
  <c r="N8" i="64"/>
  <c r="M8" i="64"/>
  <c r="L8" i="64"/>
  <c r="I8" i="64"/>
  <c r="R8" i="64" s="1"/>
  <c r="H8" i="64"/>
  <c r="Q8" i="64" s="1"/>
  <c r="S7" i="64"/>
  <c r="P7" i="64"/>
  <c r="O7" i="64"/>
  <c r="N7" i="64"/>
  <c r="M7" i="64"/>
  <c r="L7" i="64"/>
  <c r="I7" i="64"/>
  <c r="R7" i="64" s="1"/>
  <c r="H7" i="64"/>
  <c r="Q7" i="64" s="1"/>
  <c r="S6" i="64"/>
  <c r="P6" i="64"/>
  <c r="O6" i="64"/>
  <c r="N6" i="64"/>
  <c r="M6" i="64"/>
  <c r="L6" i="64"/>
  <c r="I6" i="64"/>
  <c r="R6" i="64" s="1"/>
  <c r="H6" i="64"/>
  <c r="Q6" i="64" s="1"/>
  <c r="S5" i="64"/>
  <c r="P5" i="64"/>
  <c r="O5" i="64"/>
  <c r="N5" i="64"/>
  <c r="M5" i="64"/>
  <c r="L5" i="64"/>
  <c r="I5" i="64"/>
  <c r="R5" i="64" s="1"/>
  <c r="H5" i="64"/>
  <c r="Q5" i="64" s="1"/>
  <c r="S4" i="64"/>
  <c r="R4" i="64"/>
  <c r="P4" i="64"/>
  <c r="O4" i="64"/>
  <c r="N4" i="64"/>
  <c r="M4" i="64"/>
  <c r="L4" i="64"/>
  <c r="I4" i="64"/>
  <c r="H4" i="64"/>
  <c r="Q4" i="64" s="1"/>
  <c r="S3" i="64"/>
  <c r="P3" i="64"/>
  <c r="O3" i="64"/>
  <c r="N3" i="64"/>
  <c r="M3" i="64"/>
  <c r="L3" i="64"/>
  <c r="I3" i="64"/>
  <c r="R3" i="64" s="1"/>
  <c r="H3" i="64"/>
  <c r="Q3" i="64" s="1"/>
  <c r="J46" i="64" l="1"/>
  <c r="H42" i="64"/>
  <c r="B33" i="36" s="1"/>
  <c r="I43" i="64"/>
  <c r="H46" i="64"/>
  <c r="K35" i="64"/>
  <c r="D26" i="36" s="1"/>
  <c r="H36" i="64"/>
  <c r="B27" i="36" s="1"/>
  <c r="I37" i="64"/>
  <c r="C28" i="36" s="1"/>
  <c r="J38" i="64"/>
  <c r="J39" i="64"/>
  <c r="K40" i="64"/>
  <c r="D31" i="36" s="1"/>
  <c r="H41" i="64"/>
  <c r="B32" i="36" s="1"/>
  <c r="I42" i="64"/>
  <c r="C33" i="36" s="1"/>
  <c r="J43" i="64"/>
  <c r="K44" i="64"/>
  <c r="H45" i="64"/>
  <c r="I46" i="64"/>
  <c r="I35" i="64"/>
  <c r="C26" i="36" s="1"/>
  <c r="J36" i="64"/>
  <c r="K37" i="64"/>
  <c r="D28" i="36" s="1"/>
  <c r="H38" i="64"/>
  <c r="B29" i="36" s="1"/>
  <c r="H39" i="64"/>
  <c r="B30" i="36" s="1"/>
  <c r="I40" i="64"/>
  <c r="C31" i="36" s="1"/>
  <c r="J41" i="64"/>
  <c r="K42" i="64"/>
  <c r="D33" i="36" s="1"/>
  <c r="H43" i="64"/>
  <c r="I44" i="64"/>
  <c r="J45" i="64"/>
  <c r="K46" i="64"/>
  <c r="J35" i="64"/>
  <c r="K36" i="64"/>
  <c r="D27" i="36" s="1"/>
  <c r="H37" i="64"/>
  <c r="B28" i="36" s="1"/>
  <c r="I38" i="64"/>
  <c r="C29" i="36" s="1"/>
  <c r="I39" i="64"/>
  <c r="C30" i="36" s="1"/>
  <c r="J40" i="64"/>
  <c r="K41" i="64"/>
  <c r="D32" i="36" s="1"/>
  <c r="J44" i="64"/>
  <c r="K45" i="64"/>
  <c r="H35" i="64"/>
  <c r="B26" i="36" s="1"/>
  <c r="I36" i="64"/>
  <c r="C27" i="36" s="1"/>
  <c r="J37" i="64"/>
  <c r="K38" i="64"/>
  <c r="D29" i="36" s="1"/>
  <c r="K39" i="64"/>
  <c r="D30" i="36" s="1"/>
  <c r="H40" i="64"/>
  <c r="B31" i="36" s="1"/>
  <c r="I41" i="64"/>
  <c r="C32" i="36" s="1"/>
  <c r="J42" i="64"/>
  <c r="K43" i="64"/>
  <c r="H44" i="64"/>
  <c r="I45" i="64"/>
  <c r="L35" i="64" l="1"/>
  <c r="N35" i="64"/>
  <c r="M35" i="64"/>
  <c r="N46" i="64"/>
  <c r="L46" i="64"/>
  <c r="M46" i="64"/>
  <c r="N42" i="64"/>
  <c r="L42" i="64"/>
  <c r="M42" i="64"/>
  <c r="M38" i="64"/>
  <c r="L38" i="64"/>
  <c r="N38" i="64"/>
  <c r="M41" i="64"/>
  <c r="N41" i="64"/>
  <c r="L41" i="64"/>
  <c r="N37" i="64"/>
  <c r="L37" i="64"/>
  <c r="M37" i="64"/>
  <c r="M45" i="64"/>
  <c r="N45" i="64"/>
  <c r="L45" i="64"/>
  <c r="L43" i="64"/>
  <c r="N43" i="64"/>
  <c r="M43" i="64"/>
  <c r="M39" i="64"/>
  <c r="L39" i="64"/>
  <c r="N39" i="64"/>
  <c r="M36" i="64"/>
  <c r="N36" i="64"/>
  <c r="L36" i="64"/>
  <c r="L44" i="64"/>
  <c r="M44" i="64"/>
  <c r="N44" i="64"/>
  <c r="L40" i="64"/>
  <c r="M40" i="64"/>
  <c r="N40" i="64"/>
  <c r="I34" i="60" l="1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4" i="46" l="1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4" i="54"/>
  <c r="R34" i="46"/>
  <c r="R33" i="46"/>
  <c r="R32" i="46"/>
  <c r="R31" i="46"/>
  <c r="R30" i="46"/>
  <c r="R29" i="46"/>
  <c r="R28" i="46"/>
  <c r="R27" i="46"/>
  <c r="R26" i="46"/>
  <c r="R25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" i="46"/>
  <c r="R4" i="46"/>
  <c r="R3" i="46"/>
  <c r="I34" i="48" l="1"/>
  <c r="R34" i="48" s="1"/>
  <c r="H34" i="48"/>
  <c r="I33" i="48"/>
  <c r="R33" i="48" s="1"/>
  <c r="H33" i="48"/>
  <c r="I32" i="48"/>
  <c r="R32" i="48" s="1"/>
  <c r="H32" i="48"/>
  <c r="I31" i="48"/>
  <c r="R31" i="48" s="1"/>
  <c r="H31" i="48"/>
  <c r="I30" i="48"/>
  <c r="R30" i="48" s="1"/>
  <c r="H30" i="48"/>
  <c r="I29" i="48"/>
  <c r="R29" i="48" s="1"/>
  <c r="H29" i="48"/>
  <c r="I28" i="48"/>
  <c r="R28" i="48" s="1"/>
  <c r="H28" i="48"/>
  <c r="I27" i="48"/>
  <c r="R27" i="48" s="1"/>
  <c r="H27" i="48"/>
  <c r="I26" i="48"/>
  <c r="R26" i="48" s="1"/>
  <c r="H26" i="48"/>
  <c r="I25" i="48"/>
  <c r="R25" i="48" s="1"/>
  <c r="H25" i="48"/>
  <c r="I24" i="48"/>
  <c r="R24" i="48" s="1"/>
  <c r="H24" i="48"/>
  <c r="I23" i="48"/>
  <c r="R23" i="48" s="1"/>
  <c r="H23" i="48"/>
  <c r="I22" i="48"/>
  <c r="R22" i="48" s="1"/>
  <c r="H22" i="48"/>
  <c r="I21" i="48"/>
  <c r="R21" i="48" s="1"/>
  <c r="H21" i="48"/>
  <c r="I20" i="48"/>
  <c r="R20" i="48" s="1"/>
  <c r="H20" i="48"/>
  <c r="I19" i="48"/>
  <c r="R19" i="48" s="1"/>
  <c r="H19" i="48"/>
  <c r="I18" i="48"/>
  <c r="R18" i="48" s="1"/>
  <c r="H18" i="48"/>
  <c r="I17" i="48"/>
  <c r="R17" i="48" s="1"/>
  <c r="H17" i="48"/>
  <c r="I16" i="48"/>
  <c r="R16" i="48" s="1"/>
  <c r="H16" i="48"/>
  <c r="I15" i="48"/>
  <c r="R15" i="48" s="1"/>
  <c r="H15" i="48"/>
  <c r="I14" i="48"/>
  <c r="R14" i="48" s="1"/>
  <c r="H14" i="48"/>
  <c r="I13" i="48"/>
  <c r="R13" i="48" s="1"/>
  <c r="H13" i="48"/>
  <c r="I12" i="48"/>
  <c r="R12" i="48" s="1"/>
  <c r="H12" i="48"/>
  <c r="I11" i="48"/>
  <c r="R11" i="48" s="1"/>
  <c r="H11" i="48"/>
  <c r="I10" i="48"/>
  <c r="R10" i="48" s="1"/>
  <c r="H10" i="48"/>
  <c r="I9" i="48"/>
  <c r="R9" i="48" s="1"/>
  <c r="H9" i="48"/>
  <c r="I8" i="48"/>
  <c r="R8" i="48" s="1"/>
  <c r="H8" i="48"/>
  <c r="I7" i="48"/>
  <c r="R7" i="48" s="1"/>
  <c r="H7" i="48"/>
  <c r="I6" i="48"/>
  <c r="R6" i="48" s="1"/>
  <c r="H6" i="48"/>
  <c r="I5" i="48"/>
  <c r="R5" i="48" s="1"/>
  <c r="H5" i="48"/>
  <c r="I4" i="48"/>
  <c r="R4" i="48" s="1"/>
  <c r="H4" i="48"/>
  <c r="I3" i="48"/>
  <c r="R3" i="48" s="1"/>
  <c r="H3" i="48"/>
  <c r="I34" i="47"/>
  <c r="R34" i="47" s="1"/>
  <c r="H34" i="47"/>
  <c r="I33" i="47"/>
  <c r="R33" i="47" s="1"/>
  <c r="H33" i="47"/>
  <c r="I32" i="47"/>
  <c r="R32" i="47" s="1"/>
  <c r="H32" i="47"/>
  <c r="I31" i="47"/>
  <c r="R31" i="47" s="1"/>
  <c r="H31" i="47"/>
  <c r="I30" i="47"/>
  <c r="R30" i="47" s="1"/>
  <c r="H30" i="47"/>
  <c r="I29" i="47"/>
  <c r="R29" i="47" s="1"/>
  <c r="H29" i="47"/>
  <c r="I28" i="47"/>
  <c r="R28" i="47" s="1"/>
  <c r="H28" i="47"/>
  <c r="I27" i="47"/>
  <c r="R27" i="47" s="1"/>
  <c r="H27" i="47"/>
  <c r="I26" i="47"/>
  <c r="R26" i="47" s="1"/>
  <c r="H26" i="47"/>
  <c r="I25" i="47"/>
  <c r="R25" i="47" s="1"/>
  <c r="H25" i="47"/>
  <c r="I24" i="47"/>
  <c r="R24" i="47" s="1"/>
  <c r="H24" i="47"/>
  <c r="I23" i="47"/>
  <c r="R23" i="47" s="1"/>
  <c r="H23" i="47"/>
  <c r="I22" i="47"/>
  <c r="R22" i="47" s="1"/>
  <c r="H22" i="47"/>
  <c r="I21" i="47"/>
  <c r="R21" i="47" s="1"/>
  <c r="H21" i="47"/>
  <c r="I20" i="47"/>
  <c r="R20" i="47" s="1"/>
  <c r="H20" i="47"/>
  <c r="I19" i="47"/>
  <c r="R19" i="47" s="1"/>
  <c r="H19" i="47"/>
  <c r="I18" i="47"/>
  <c r="R18" i="47" s="1"/>
  <c r="H18" i="47"/>
  <c r="I17" i="47"/>
  <c r="R17" i="47" s="1"/>
  <c r="H17" i="47"/>
  <c r="I16" i="47"/>
  <c r="R16" i="47" s="1"/>
  <c r="H16" i="47"/>
  <c r="I15" i="47"/>
  <c r="R15" i="47" s="1"/>
  <c r="H15" i="47"/>
  <c r="I14" i="47"/>
  <c r="R14" i="47" s="1"/>
  <c r="H14" i="47"/>
  <c r="I13" i="47"/>
  <c r="R13" i="47" s="1"/>
  <c r="H13" i="47"/>
  <c r="I12" i="47"/>
  <c r="R12" i="47" s="1"/>
  <c r="H12" i="47"/>
  <c r="I11" i="47"/>
  <c r="R11" i="47" s="1"/>
  <c r="H11" i="47"/>
  <c r="I10" i="47"/>
  <c r="R10" i="47" s="1"/>
  <c r="H10" i="47"/>
  <c r="I9" i="47"/>
  <c r="R9" i="47" s="1"/>
  <c r="H9" i="47"/>
  <c r="I8" i="47"/>
  <c r="R8" i="47" s="1"/>
  <c r="H8" i="47"/>
  <c r="I7" i="47"/>
  <c r="R7" i="47" s="1"/>
  <c r="H7" i="47"/>
  <c r="I6" i="47"/>
  <c r="R6" i="47" s="1"/>
  <c r="H6" i="47"/>
  <c r="I5" i="47"/>
  <c r="R5" i="47" s="1"/>
  <c r="H5" i="47"/>
  <c r="I4" i="47"/>
  <c r="R4" i="47" s="1"/>
  <c r="H4" i="47"/>
  <c r="I3" i="47"/>
  <c r="R3" i="47" s="1"/>
  <c r="H3" i="47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N41" i="1" l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L35" i="48" l="1"/>
  <c r="L36" i="48"/>
  <c r="N34" i="60" l="1"/>
  <c r="M34" i="60"/>
  <c r="L34" i="60"/>
  <c r="N33" i="60"/>
  <c r="M33" i="60"/>
  <c r="L33" i="60"/>
  <c r="N32" i="60"/>
  <c r="M32" i="60"/>
  <c r="L32" i="60"/>
  <c r="N31" i="60"/>
  <c r="M31" i="60"/>
  <c r="L31" i="60"/>
  <c r="N30" i="60"/>
  <c r="M30" i="60"/>
  <c r="L30" i="60"/>
  <c r="N29" i="60"/>
  <c r="M29" i="60"/>
  <c r="L29" i="60"/>
  <c r="N28" i="60"/>
  <c r="M28" i="60"/>
  <c r="L28" i="60"/>
  <c r="N27" i="60"/>
  <c r="M27" i="60"/>
  <c r="L27" i="60"/>
  <c r="N26" i="60"/>
  <c r="M26" i="60"/>
  <c r="L26" i="60"/>
  <c r="N25" i="60"/>
  <c r="M25" i="60"/>
  <c r="L25" i="60"/>
  <c r="N24" i="60"/>
  <c r="M24" i="60"/>
  <c r="L24" i="60"/>
  <c r="N23" i="60"/>
  <c r="M23" i="60"/>
  <c r="L23" i="60"/>
  <c r="N22" i="60"/>
  <c r="M22" i="60"/>
  <c r="L22" i="60"/>
  <c r="N21" i="60"/>
  <c r="M21" i="60"/>
  <c r="L21" i="60"/>
  <c r="N20" i="60"/>
  <c r="M20" i="60"/>
  <c r="L20" i="60"/>
  <c r="N19" i="60"/>
  <c r="M19" i="60"/>
  <c r="L19" i="60"/>
  <c r="N18" i="60"/>
  <c r="M18" i="60"/>
  <c r="L18" i="60"/>
  <c r="N17" i="60"/>
  <c r="M17" i="60"/>
  <c r="L17" i="60"/>
  <c r="N16" i="60"/>
  <c r="M16" i="60"/>
  <c r="L16" i="60"/>
  <c r="N15" i="60"/>
  <c r="M15" i="60"/>
  <c r="L15" i="60"/>
  <c r="N14" i="60"/>
  <c r="M14" i="60"/>
  <c r="L14" i="60"/>
  <c r="N13" i="60"/>
  <c r="M13" i="60"/>
  <c r="L13" i="60"/>
  <c r="N12" i="60"/>
  <c r="M12" i="60"/>
  <c r="L12" i="60"/>
  <c r="N11" i="60"/>
  <c r="M11" i="60"/>
  <c r="L11" i="60"/>
  <c r="N10" i="60"/>
  <c r="M10" i="60"/>
  <c r="L10" i="60"/>
  <c r="N9" i="60"/>
  <c r="M9" i="60"/>
  <c r="L9" i="60"/>
  <c r="N8" i="60"/>
  <c r="M8" i="60"/>
  <c r="L8" i="60"/>
  <c r="N7" i="60"/>
  <c r="M7" i="60"/>
  <c r="L7" i="60"/>
  <c r="N6" i="60"/>
  <c r="M6" i="60"/>
  <c r="L6" i="60"/>
  <c r="N5" i="60"/>
  <c r="M5" i="60"/>
  <c r="L5" i="60"/>
  <c r="N4" i="60"/>
  <c r="M4" i="60"/>
  <c r="L4" i="60"/>
  <c r="N3" i="60"/>
  <c r="M3" i="60"/>
  <c r="L3" i="60"/>
  <c r="N34" i="59"/>
  <c r="M34" i="59"/>
  <c r="L34" i="59"/>
  <c r="N33" i="59"/>
  <c r="M33" i="59"/>
  <c r="L33" i="59"/>
  <c r="N32" i="59"/>
  <c r="M32" i="59"/>
  <c r="L32" i="59"/>
  <c r="N31" i="59"/>
  <c r="M31" i="59"/>
  <c r="L31" i="59"/>
  <c r="N30" i="59"/>
  <c r="M30" i="59"/>
  <c r="L30" i="59"/>
  <c r="N29" i="59"/>
  <c r="M29" i="59"/>
  <c r="L29" i="59"/>
  <c r="N28" i="59"/>
  <c r="M28" i="59"/>
  <c r="L28" i="59"/>
  <c r="N27" i="59"/>
  <c r="M27" i="59"/>
  <c r="L27" i="59"/>
  <c r="N26" i="59"/>
  <c r="M26" i="59"/>
  <c r="L26" i="59"/>
  <c r="N25" i="59"/>
  <c r="M25" i="59"/>
  <c r="L25" i="59"/>
  <c r="N24" i="59"/>
  <c r="M24" i="59"/>
  <c r="L24" i="59"/>
  <c r="N23" i="59"/>
  <c r="M23" i="59"/>
  <c r="L23" i="59"/>
  <c r="N22" i="59"/>
  <c r="M22" i="59"/>
  <c r="L22" i="59"/>
  <c r="N21" i="59"/>
  <c r="M21" i="59"/>
  <c r="L21" i="59"/>
  <c r="N20" i="59"/>
  <c r="M20" i="59"/>
  <c r="L20" i="59"/>
  <c r="N19" i="59"/>
  <c r="M19" i="59"/>
  <c r="L19" i="59"/>
  <c r="N18" i="59"/>
  <c r="M18" i="59"/>
  <c r="L18" i="59"/>
  <c r="N17" i="59"/>
  <c r="M17" i="59"/>
  <c r="L17" i="59"/>
  <c r="N16" i="59"/>
  <c r="M16" i="59"/>
  <c r="L16" i="59"/>
  <c r="N15" i="59"/>
  <c r="M15" i="59"/>
  <c r="L15" i="59"/>
  <c r="N14" i="59"/>
  <c r="M14" i="59"/>
  <c r="L14" i="59"/>
  <c r="N13" i="59"/>
  <c r="M13" i="59"/>
  <c r="L13" i="59"/>
  <c r="N12" i="59"/>
  <c r="M12" i="59"/>
  <c r="L12" i="59"/>
  <c r="N11" i="59"/>
  <c r="M11" i="59"/>
  <c r="L11" i="59"/>
  <c r="N10" i="59"/>
  <c r="M10" i="59"/>
  <c r="L10" i="59"/>
  <c r="N9" i="59"/>
  <c r="M9" i="59"/>
  <c r="L9" i="59"/>
  <c r="N8" i="59"/>
  <c r="M8" i="59"/>
  <c r="L8" i="59"/>
  <c r="N7" i="59"/>
  <c r="M7" i="59"/>
  <c r="L7" i="59"/>
  <c r="N6" i="59"/>
  <c r="M6" i="59"/>
  <c r="L6" i="59"/>
  <c r="N5" i="59"/>
  <c r="M5" i="59"/>
  <c r="L5" i="59"/>
  <c r="N4" i="59"/>
  <c r="M4" i="59"/>
  <c r="L4" i="59"/>
  <c r="N3" i="59"/>
  <c r="M3" i="59"/>
  <c r="L3" i="59"/>
  <c r="N34" i="58"/>
  <c r="M34" i="58"/>
  <c r="L34" i="58"/>
  <c r="N33" i="58"/>
  <c r="M33" i="58"/>
  <c r="L33" i="58"/>
  <c r="N32" i="58"/>
  <c r="M32" i="58"/>
  <c r="L32" i="58"/>
  <c r="N31" i="58"/>
  <c r="M31" i="58"/>
  <c r="L31" i="58"/>
  <c r="N30" i="58"/>
  <c r="M30" i="58"/>
  <c r="L30" i="58"/>
  <c r="N29" i="58"/>
  <c r="M29" i="58"/>
  <c r="L29" i="58"/>
  <c r="N28" i="58"/>
  <c r="M28" i="58"/>
  <c r="L28" i="58"/>
  <c r="N27" i="58"/>
  <c r="M27" i="58"/>
  <c r="L27" i="58"/>
  <c r="N26" i="58"/>
  <c r="M26" i="58"/>
  <c r="L26" i="58"/>
  <c r="N25" i="58"/>
  <c r="M25" i="58"/>
  <c r="L25" i="58"/>
  <c r="N24" i="58"/>
  <c r="M24" i="58"/>
  <c r="L24" i="58"/>
  <c r="N23" i="58"/>
  <c r="M23" i="58"/>
  <c r="L23" i="58"/>
  <c r="N22" i="58"/>
  <c r="M22" i="58"/>
  <c r="L22" i="58"/>
  <c r="N21" i="58"/>
  <c r="M21" i="58"/>
  <c r="L21" i="58"/>
  <c r="N20" i="58"/>
  <c r="M20" i="58"/>
  <c r="L20" i="58"/>
  <c r="N19" i="58"/>
  <c r="M19" i="58"/>
  <c r="L19" i="58"/>
  <c r="N18" i="58"/>
  <c r="M18" i="58"/>
  <c r="L18" i="58"/>
  <c r="N17" i="58"/>
  <c r="M17" i="58"/>
  <c r="L17" i="58"/>
  <c r="N16" i="58"/>
  <c r="M16" i="58"/>
  <c r="L16" i="58"/>
  <c r="N15" i="58"/>
  <c r="M15" i="58"/>
  <c r="L15" i="58"/>
  <c r="N14" i="58"/>
  <c r="M14" i="58"/>
  <c r="L14" i="58"/>
  <c r="N13" i="58"/>
  <c r="M13" i="58"/>
  <c r="L13" i="58"/>
  <c r="N12" i="58"/>
  <c r="M12" i="58"/>
  <c r="L12" i="58"/>
  <c r="N11" i="58"/>
  <c r="M11" i="58"/>
  <c r="L11" i="58"/>
  <c r="N10" i="58"/>
  <c r="M10" i="58"/>
  <c r="L10" i="58"/>
  <c r="N9" i="58"/>
  <c r="M9" i="58"/>
  <c r="L9" i="58"/>
  <c r="N8" i="58"/>
  <c r="M8" i="58"/>
  <c r="L8" i="58"/>
  <c r="N7" i="58"/>
  <c r="M7" i="58"/>
  <c r="L7" i="58"/>
  <c r="N6" i="58"/>
  <c r="M6" i="58"/>
  <c r="L6" i="58"/>
  <c r="N5" i="58"/>
  <c r="M5" i="58"/>
  <c r="L5" i="58"/>
  <c r="N4" i="58"/>
  <c r="M4" i="58"/>
  <c r="L4" i="58"/>
  <c r="N3" i="58"/>
  <c r="M3" i="58"/>
  <c r="L3" i="58"/>
  <c r="N34" i="57"/>
  <c r="M34" i="57"/>
  <c r="L34" i="57"/>
  <c r="N33" i="57"/>
  <c r="M33" i="57"/>
  <c r="L33" i="57"/>
  <c r="N32" i="57"/>
  <c r="M32" i="57"/>
  <c r="L32" i="57"/>
  <c r="N31" i="57"/>
  <c r="M31" i="57"/>
  <c r="L31" i="57"/>
  <c r="N30" i="57"/>
  <c r="M30" i="57"/>
  <c r="L30" i="57"/>
  <c r="N29" i="57"/>
  <c r="M29" i="57"/>
  <c r="L29" i="57"/>
  <c r="N28" i="57"/>
  <c r="M28" i="57"/>
  <c r="L28" i="57"/>
  <c r="N27" i="57"/>
  <c r="M27" i="57"/>
  <c r="L27" i="57"/>
  <c r="N26" i="57"/>
  <c r="M26" i="57"/>
  <c r="L26" i="57"/>
  <c r="N25" i="57"/>
  <c r="M25" i="57"/>
  <c r="L25" i="57"/>
  <c r="N24" i="57"/>
  <c r="M24" i="57"/>
  <c r="L24" i="57"/>
  <c r="N23" i="57"/>
  <c r="M23" i="57"/>
  <c r="L23" i="57"/>
  <c r="N22" i="57"/>
  <c r="M22" i="57"/>
  <c r="L22" i="57"/>
  <c r="N21" i="57"/>
  <c r="M21" i="57"/>
  <c r="L21" i="57"/>
  <c r="N20" i="57"/>
  <c r="M20" i="57"/>
  <c r="L20" i="57"/>
  <c r="N19" i="57"/>
  <c r="M19" i="57"/>
  <c r="L19" i="57"/>
  <c r="N18" i="57"/>
  <c r="M18" i="57"/>
  <c r="L18" i="57"/>
  <c r="N17" i="57"/>
  <c r="M17" i="57"/>
  <c r="L17" i="57"/>
  <c r="N16" i="57"/>
  <c r="M16" i="57"/>
  <c r="L16" i="57"/>
  <c r="N15" i="57"/>
  <c r="M15" i="57"/>
  <c r="L15" i="57"/>
  <c r="N14" i="57"/>
  <c r="M14" i="57"/>
  <c r="L14" i="57"/>
  <c r="N13" i="57"/>
  <c r="M13" i="57"/>
  <c r="L13" i="57"/>
  <c r="N12" i="57"/>
  <c r="M12" i="57"/>
  <c r="L12" i="57"/>
  <c r="N11" i="57"/>
  <c r="M11" i="57"/>
  <c r="L11" i="57"/>
  <c r="N10" i="57"/>
  <c r="M10" i="57"/>
  <c r="L10" i="57"/>
  <c r="N9" i="57"/>
  <c r="M9" i="57"/>
  <c r="L9" i="57"/>
  <c r="N8" i="57"/>
  <c r="M8" i="57"/>
  <c r="L8" i="57"/>
  <c r="N7" i="57"/>
  <c r="M7" i="57"/>
  <c r="L7" i="57"/>
  <c r="N6" i="57"/>
  <c r="M6" i="57"/>
  <c r="L6" i="57"/>
  <c r="N5" i="57"/>
  <c r="M5" i="57"/>
  <c r="L5" i="57"/>
  <c r="N4" i="57"/>
  <c r="M4" i="57"/>
  <c r="L4" i="57"/>
  <c r="N3" i="57"/>
  <c r="M3" i="57"/>
  <c r="L3" i="57"/>
  <c r="N34" i="56"/>
  <c r="M34" i="56"/>
  <c r="L34" i="56"/>
  <c r="N33" i="56"/>
  <c r="M33" i="56"/>
  <c r="L33" i="56"/>
  <c r="N32" i="56"/>
  <c r="M32" i="56"/>
  <c r="L32" i="56"/>
  <c r="N31" i="56"/>
  <c r="M31" i="56"/>
  <c r="L31" i="56"/>
  <c r="N30" i="56"/>
  <c r="M30" i="56"/>
  <c r="L30" i="56"/>
  <c r="N29" i="56"/>
  <c r="M29" i="56"/>
  <c r="L29" i="56"/>
  <c r="N28" i="56"/>
  <c r="M28" i="56"/>
  <c r="L28" i="56"/>
  <c r="N27" i="56"/>
  <c r="M27" i="56"/>
  <c r="L27" i="56"/>
  <c r="N26" i="56"/>
  <c r="M26" i="56"/>
  <c r="L26" i="56"/>
  <c r="N25" i="56"/>
  <c r="M25" i="56"/>
  <c r="L25" i="56"/>
  <c r="N24" i="56"/>
  <c r="M24" i="56"/>
  <c r="L24" i="56"/>
  <c r="N23" i="56"/>
  <c r="M23" i="56"/>
  <c r="L23" i="56"/>
  <c r="N22" i="56"/>
  <c r="M22" i="56"/>
  <c r="L22" i="56"/>
  <c r="N21" i="56"/>
  <c r="M21" i="56"/>
  <c r="L21" i="56"/>
  <c r="N20" i="56"/>
  <c r="M20" i="56"/>
  <c r="L20" i="56"/>
  <c r="N19" i="56"/>
  <c r="M19" i="56"/>
  <c r="L19" i="56"/>
  <c r="N18" i="56"/>
  <c r="M18" i="56"/>
  <c r="L18" i="56"/>
  <c r="N17" i="56"/>
  <c r="M17" i="56"/>
  <c r="L17" i="56"/>
  <c r="N16" i="56"/>
  <c r="M16" i="56"/>
  <c r="L16" i="56"/>
  <c r="N15" i="56"/>
  <c r="M15" i="56"/>
  <c r="L15" i="56"/>
  <c r="N14" i="56"/>
  <c r="M14" i="56"/>
  <c r="L14" i="56"/>
  <c r="N13" i="56"/>
  <c r="M13" i="56"/>
  <c r="L13" i="56"/>
  <c r="N12" i="56"/>
  <c r="M12" i="56"/>
  <c r="L12" i="56"/>
  <c r="N11" i="56"/>
  <c r="M11" i="56"/>
  <c r="L11" i="56"/>
  <c r="N10" i="56"/>
  <c r="M10" i="56"/>
  <c r="L10" i="56"/>
  <c r="N9" i="56"/>
  <c r="M9" i="56"/>
  <c r="L9" i="56"/>
  <c r="N8" i="56"/>
  <c r="M8" i="56"/>
  <c r="L8" i="56"/>
  <c r="N7" i="56"/>
  <c r="M7" i="56"/>
  <c r="L7" i="56"/>
  <c r="N6" i="56"/>
  <c r="M6" i="56"/>
  <c r="L6" i="56"/>
  <c r="N5" i="56"/>
  <c r="M5" i="56"/>
  <c r="L5" i="56"/>
  <c r="N4" i="56"/>
  <c r="M4" i="56"/>
  <c r="L4" i="56"/>
  <c r="N3" i="56"/>
  <c r="M3" i="56"/>
  <c r="L3" i="56"/>
  <c r="N4" i="54"/>
  <c r="N5" i="54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34" i="54"/>
  <c r="N3" i="54"/>
  <c r="M4" i="54"/>
  <c r="M5" i="54"/>
  <c r="M6" i="54"/>
  <c r="M7" i="54"/>
  <c r="M8" i="54"/>
  <c r="M9" i="54"/>
  <c r="M10" i="54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" i="54"/>
  <c r="L4" i="54"/>
  <c r="L5" i="54"/>
  <c r="L6" i="54"/>
  <c r="L7" i="54"/>
  <c r="L8" i="54"/>
  <c r="L9" i="54"/>
  <c r="L10" i="54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34" i="54"/>
  <c r="L3" i="54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L4" i="46"/>
  <c r="L5" i="46"/>
  <c r="L6" i="46"/>
  <c r="L7" i="46"/>
  <c r="L8" i="46"/>
  <c r="L9" i="46"/>
  <c r="L10" i="46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25" i="46"/>
  <c r="L26" i="46"/>
  <c r="L27" i="46"/>
  <c r="L28" i="46"/>
  <c r="L29" i="46"/>
  <c r="L30" i="46"/>
  <c r="L31" i="46"/>
  <c r="L32" i="46"/>
  <c r="L33" i="46"/>
  <c r="L34" i="46"/>
  <c r="L3" i="46"/>
  <c r="N42" i="48"/>
  <c r="M42" i="48"/>
  <c r="L42" i="48"/>
  <c r="N41" i="48"/>
  <c r="M41" i="48"/>
  <c r="L41" i="48"/>
  <c r="N40" i="48"/>
  <c r="M40" i="48"/>
  <c r="L40" i="48"/>
  <c r="N39" i="48"/>
  <c r="M39" i="48"/>
  <c r="L39" i="48"/>
  <c r="N38" i="48"/>
  <c r="M38" i="48"/>
  <c r="L38" i="48"/>
  <c r="N37" i="48"/>
  <c r="M37" i="48"/>
  <c r="L37" i="48"/>
  <c r="N36" i="48"/>
  <c r="M36" i="48"/>
  <c r="N35" i="48"/>
  <c r="M35" i="48"/>
  <c r="N34" i="48"/>
  <c r="M34" i="48"/>
  <c r="L34" i="48"/>
  <c r="N33" i="48"/>
  <c r="M33" i="48"/>
  <c r="L33" i="48"/>
  <c r="N32" i="48"/>
  <c r="M32" i="48"/>
  <c r="L32" i="48"/>
  <c r="N31" i="48"/>
  <c r="M31" i="48"/>
  <c r="L31" i="48"/>
  <c r="N30" i="48"/>
  <c r="M30" i="48"/>
  <c r="L30" i="48"/>
  <c r="N29" i="48"/>
  <c r="M29" i="48"/>
  <c r="L29" i="48"/>
  <c r="N28" i="48"/>
  <c r="M28" i="48"/>
  <c r="L28" i="48"/>
  <c r="N27" i="48"/>
  <c r="M27" i="48"/>
  <c r="L27" i="48"/>
  <c r="N26" i="48"/>
  <c r="M26" i="48"/>
  <c r="L26" i="48"/>
  <c r="N25" i="48"/>
  <c r="M25" i="48"/>
  <c r="L25" i="48"/>
  <c r="N24" i="48"/>
  <c r="M24" i="48"/>
  <c r="L24" i="48"/>
  <c r="N23" i="48"/>
  <c r="M23" i="48"/>
  <c r="L23" i="48"/>
  <c r="N22" i="48"/>
  <c r="M22" i="48"/>
  <c r="L22" i="48"/>
  <c r="N21" i="48"/>
  <c r="M21" i="48"/>
  <c r="L21" i="48"/>
  <c r="N20" i="48"/>
  <c r="M20" i="48"/>
  <c r="L20" i="48"/>
  <c r="N19" i="48"/>
  <c r="M19" i="48"/>
  <c r="L19" i="48"/>
  <c r="N18" i="48"/>
  <c r="M18" i="48"/>
  <c r="L18" i="48"/>
  <c r="N17" i="48"/>
  <c r="M17" i="48"/>
  <c r="L17" i="48"/>
  <c r="N16" i="48"/>
  <c r="M16" i="48"/>
  <c r="L16" i="48"/>
  <c r="N15" i="48"/>
  <c r="M15" i="48"/>
  <c r="L15" i="48"/>
  <c r="N14" i="48"/>
  <c r="M14" i="48"/>
  <c r="L14" i="48"/>
  <c r="N13" i="48"/>
  <c r="M13" i="48"/>
  <c r="L13" i="48"/>
  <c r="N12" i="48"/>
  <c r="M12" i="48"/>
  <c r="L12" i="48"/>
  <c r="N11" i="48"/>
  <c r="M11" i="48"/>
  <c r="L11" i="48"/>
  <c r="N10" i="48"/>
  <c r="M10" i="48"/>
  <c r="L10" i="48"/>
  <c r="N9" i="48"/>
  <c r="M9" i="48"/>
  <c r="L9" i="48"/>
  <c r="N8" i="48"/>
  <c r="M8" i="48"/>
  <c r="L8" i="48"/>
  <c r="N7" i="48"/>
  <c r="M7" i="48"/>
  <c r="L7" i="48"/>
  <c r="N6" i="48"/>
  <c r="M6" i="48"/>
  <c r="L6" i="48"/>
  <c r="N5" i="48"/>
  <c r="M5" i="48"/>
  <c r="L5" i="48"/>
  <c r="N4" i="48"/>
  <c r="M4" i="48"/>
  <c r="L4" i="48"/>
  <c r="N3" i="48"/>
  <c r="M3" i="48"/>
  <c r="L3" i="48"/>
  <c r="N42" i="47"/>
  <c r="M42" i="47"/>
  <c r="L42" i="47"/>
  <c r="N41" i="47"/>
  <c r="M41" i="47"/>
  <c r="L41" i="47"/>
  <c r="N40" i="47"/>
  <c r="M40" i="47"/>
  <c r="L40" i="47"/>
  <c r="N39" i="47"/>
  <c r="M39" i="47"/>
  <c r="L39" i="47"/>
  <c r="N38" i="47"/>
  <c r="M38" i="47"/>
  <c r="L38" i="47"/>
  <c r="N37" i="47"/>
  <c r="M37" i="47"/>
  <c r="L37" i="47"/>
  <c r="N36" i="47"/>
  <c r="M36" i="47"/>
  <c r="L36" i="47"/>
  <c r="N35" i="47"/>
  <c r="M35" i="47"/>
  <c r="L35" i="47"/>
  <c r="N34" i="47"/>
  <c r="M34" i="47"/>
  <c r="L34" i="47"/>
  <c r="N33" i="47"/>
  <c r="M33" i="47"/>
  <c r="L33" i="47"/>
  <c r="N32" i="47"/>
  <c r="M32" i="47"/>
  <c r="L32" i="47"/>
  <c r="N31" i="47"/>
  <c r="M31" i="47"/>
  <c r="L31" i="47"/>
  <c r="N30" i="47"/>
  <c r="M30" i="47"/>
  <c r="L30" i="47"/>
  <c r="N29" i="47"/>
  <c r="M29" i="47"/>
  <c r="L29" i="47"/>
  <c r="N28" i="47"/>
  <c r="M28" i="47"/>
  <c r="L28" i="47"/>
  <c r="N27" i="47"/>
  <c r="M27" i="47"/>
  <c r="L27" i="47"/>
  <c r="N26" i="47"/>
  <c r="M26" i="47"/>
  <c r="L26" i="47"/>
  <c r="N25" i="47"/>
  <c r="M25" i="47"/>
  <c r="L25" i="47"/>
  <c r="N24" i="47"/>
  <c r="M24" i="47"/>
  <c r="L24" i="47"/>
  <c r="N23" i="47"/>
  <c r="M23" i="47"/>
  <c r="L23" i="47"/>
  <c r="N22" i="47"/>
  <c r="M22" i="47"/>
  <c r="L22" i="47"/>
  <c r="N21" i="47"/>
  <c r="M21" i="47"/>
  <c r="L21" i="47"/>
  <c r="N20" i="47"/>
  <c r="M20" i="47"/>
  <c r="L20" i="47"/>
  <c r="N19" i="47"/>
  <c r="M19" i="47"/>
  <c r="L19" i="47"/>
  <c r="N18" i="47"/>
  <c r="M18" i="47"/>
  <c r="L18" i="47"/>
  <c r="N17" i="47"/>
  <c r="M17" i="47"/>
  <c r="L17" i="47"/>
  <c r="N16" i="47"/>
  <c r="M16" i="47"/>
  <c r="L16" i="47"/>
  <c r="N15" i="47"/>
  <c r="M15" i="47"/>
  <c r="L15" i="47"/>
  <c r="N14" i="47"/>
  <c r="M14" i="47"/>
  <c r="L14" i="47"/>
  <c r="N13" i="47"/>
  <c r="M13" i="47"/>
  <c r="L13" i="47"/>
  <c r="N12" i="47"/>
  <c r="M12" i="47"/>
  <c r="L12" i="47"/>
  <c r="N11" i="47"/>
  <c r="M11" i="47"/>
  <c r="L11" i="47"/>
  <c r="N10" i="47"/>
  <c r="M10" i="47"/>
  <c r="L10" i="47"/>
  <c r="N9" i="47"/>
  <c r="M9" i="47"/>
  <c r="L9" i="47"/>
  <c r="N8" i="47"/>
  <c r="M8" i="47"/>
  <c r="L8" i="47"/>
  <c r="N7" i="47"/>
  <c r="M7" i="47"/>
  <c r="L7" i="47"/>
  <c r="N6" i="47"/>
  <c r="M6" i="47"/>
  <c r="L6" i="47"/>
  <c r="N5" i="47"/>
  <c r="M5" i="47"/>
  <c r="L5" i="47"/>
  <c r="N4" i="47"/>
  <c r="M4" i="47"/>
  <c r="L4" i="47"/>
  <c r="N3" i="47"/>
  <c r="M3" i="47"/>
  <c r="L3" i="47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2" i="1"/>
  <c r="N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3" i="1"/>
  <c r="F13" i="36" l="1"/>
  <c r="A13" i="36"/>
  <c r="O4" i="60" l="1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6" i="56"/>
  <c r="O7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F35" i="36"/>
  <c r="F24" i="36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4"/>
  <c r="O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J35" i="54" s="1"/>
  <c r="Q6" i="54"/>
  <c r="P6" i="54"/>
  <c r="S5" i="54"/>
  <c r="Q5" i="54"/>
  <c r="P5" i="54"/>
  <c r="S4" i="54"/>
  <c r="Q4" i="54"/>
  <c r="P4" i="54"/>
  <c r="S3" i="54"/>
  <c r="Q3" i="54"/>
  <c r="O42" i="48"/>
  <c r="G42" i="48" s="1"/>
  <c r="O41" i="48"/>
  <c r="G41" i="48" s="1"/>
  <c r="O40" i="48"/>
  <c r="G40" i="48" s="1"/>
  <c r="O39" i="48"/>
  <c r="G39" i="48" s="1"/>
  <c r="O38" i="48"/>
  <c r="G38" i="48" s="1"/>
  <c r="O37" i="48"/>
  <c r="G37" i="48" s="1"/>
  <c r="O36" i="48"/>
  <c r="G36" i="48" s="1"/>
  <c r="P35" i="48"/>
  <c r="O35" i="48"/>
  <c r="G35" i="48" s="1"/>
  <c r="S34" i="48"/>
  <c r="Q34" i="48"/>
  <c r="P34" i="48"/>
  <c r="O34" i="48"/>
  <c r="S33" i="48"/>
  <c r="Q33" i="48"/>
  <c r="P33" i="48"/>
  <c r="O33" i="48"/>
  <c r="S32" i="48"/>
  <c r="Q32" i="48"/>
  <c r="P32" i="48"/>
  <c r="O32" i="48"/>
  <c r="S31" i="48"/>
  <c r="Q31" i="48"/>
  <c r="P31" i="48"/>
  <c r="O31" i="48"/>
  <c r="S30" i="48"/>
  <c r="Q30" i="48"/>
  <c r="P30" i="48"/>
  <c r="O30" i="48"/>
  <c r="S29" i="48"/>
  <c r="Q29" i="48"/>
  <c r="P29" i="48"/>
  <c r="O29" i="48"/>
  <c r="S28" i="48"/>
  <c r="Q28" i="48"/>
  <c r="P28" i="48"/>
  <c r="O28" i="48"/>
  <c r="S27" i="48"/>
  <c r="Q27" i="48"/>
  <c r="P27" i="48"/>
  <c r="O27" i="48"/>
  <c r="S26" i="48"/>
  <c r="Q26" i="48"/>
  <c r="P26" i="48"/>
  <c r="O26" i="48"/>
  <c r="S25" i="48"/>
  <c r="Q25" i="48"/>
  <c r="P25" i="48"/>
  <c r="O25" i="48"/>
  <c r="S24" i="48"/>
  <c r="Q24" i="48"/>
  <c r="P24" i="48"/>
  <c r="O24" i="48"/>
  <c r="S23" i="48"/>
  <c r="Q23" i="48"/>
  <c r="P23" i="48"/>
  <c r="O23" i="48"/>
  <c r="S22" i="48"/>
  <c r="Q22" i="48"/>
  <c r="P22" i="48"/>
  <c r="O22" i="48"/>
  <c r="S21" i="48"/>
  <c r="Q21" i="48"/>
  <c r="P21" i="48"/>
  <c r="O21" i="48"/>
  <c r="S20" i="48"/>
  <c r="Q20" i="48"/>
  <c r="P20" i="48"/>
  <c r="O20" i="48"/>
  <c r="S19" i="48"/>
  <c r="Q19" i="48"/>
  <c r="P19" i="48"/>
  <c r="O19" i="48"/>
  <c r="S18" i="48"/>
  <c r="Q18" i="48"/>
  <c r="P18" i="48"/>
  <c r="O18" i="48"/>
  <c r="S17" i="48"/>
  <c r="Q17" i="48"/>
  <c r="P17" i="48"/>
  <c r="O17" i="48"/>
  <c r="S16" i="48"/>
  <c r="Q16" i="48"/>
  <c r="P16" i="48"/>
  <c r="O16" i="48"/>
  <c r="S15" i="48"/>
  <c r="Q15" i="48"/>
  <c r="P15" i="48"/>
  <c r="O15" i="48"/>
  <c r="S14" i="48"/>
  <c r="Q14" i="48"/>
  <c r="P14" i="48"/>
  <c r="O14" i="48"/>
  <c r="S13" i="48"/>
  <c r="Q13" i="48"/>
  <c r="P13" i="48"/>
  <c r="O13" i="48"/>
  <c r="S12" i="48"/>
  <c r="Q12" i="48"/>
  <c r="P12" i="48"/>
  <c r="O12" i="48"/>
  <c r="S11" i="48"/>
  <c r="Q11" i="48"/>
  <c r="P11" i="48"/>
  <c r="O11" i="48"/>
  <c r="S10" i="48"/>
  <c r="Q10" i="48"/>
  <c r="P10" i="48"/>
  <c r="O10" i="48"/>
  <c r="S9" i="48"/>
  <c r="Q9" i="48"/>
  <c r="P9" i="48"/>
  <c r="O9" i="48"/>
  <c r="S8" i="48"/>
  <c r="Q8" i="48"/>
  <c r="P8" i="48"/>
  <c r="O8" i="48"/>
  <c r="S7" i="48"/>
  <c r="Q7" i="48"/>
  <c r="P7" i="48"/>
  <c r="O7" i="48"/>
  <c r="S6" i="48"/>
  <c r="Q6" i="48"/>
  <c r="P6" i="48"/>
  <c r="O6" i="48"/>
  <c r="S5" i="48"/>
  <c r="Q5" i="48"/>
  <c r="P5" i="48"/>
  <c r="O5" i="48"/>
  <c r="S4" i="48"/>
  <c r="Q4" i="48"/>
  <c r="P4" i="48"/>
  <c r="O4" i="48"/>
  <c r="S3" i="48"/>
  <c r="Q3" i="48"/>
  <c r="P3" i="48"/>
  <c r="O3" i="48"/>
  <c r="O42" i="47"/>
  <c r="G42" i="47" s="1"/>
  <c r="O41" i="47"/>
  <c r="G41" i="47" s="1"/>
  <c r="O40" i="47"/>
  <c r="G40" i="47" s="1"/>
  <c r="O39" i="47"/>
  <c r="G39" i="47" s="1"/>
  <c r="O38" i="47"/>
  <c r="G38" i="47" s="1"/>
  <c r="O37" i="47"/>
  <c r="G37" i="47" s="1"/>
  <c r="O36" i="47"/>
  <c r="G36" i="47" s="1"/>
  <c r="P35" i="47"/>
  <c r="O35" i="47"/>
  <c r="G35" i="47" s="1"/>
  <c r="S34" i="47"/>
  <c r="Q34" i="47"/>
  <c r="P34" i="47"/>
  <c r="O34" i="47"/>
  <c r="S33" i="47"/>
  <c r="Q33" i="47"/>
  <c r="P33" i="47"/>
  <c r="O33" i="47"/>
  <c r="S32" i="47"/>
  <c r="Q32" i="47"/>
  <c r="P32" i="47"/>
  <c r="O32" i="47"/>
  <c r="S31" i="47"/>
  <c r="Q31" i="47"/>
  <c r="P31" i="47"/>
  <c r="O31" i="47"/>
  <c r="S30" i="47"/>
  <c r="Q30" i="47"/>
  <c r="P30" i="47"/>
  <c r="O30" i="47"/>
  <c r="S29" i="47"/>
  <c r="Q29" i="47"/>
  <c r="P29" i="47"/>
  <c r="O29" i="47"/>
  <c r="S28" i="47"/>
  <c r="Q28" i="47"/>
  <c r="P28" i="47"/>
  <c r="O28" i="47"/>
  <c r="S27" i="47"/>
  <c r="Q27" i="47"/>
  <c r="P27" i="47"/>
  <c r="O27" i="47"/>
  <c r="S26" i="47"/>
  <c r="Q26" i="47"/>
  <c r="P26" i="47"/>
  <c r="O26" i="47"/>
  <c r="S25" i="47"/>
  <c r="Q25" i="47"/>
  <c r="P25" i="47"/>
  <c r="O25" i="47"/>
  <c r="S24" i="47"/>
  <c r="Q24" i="47"/>
  <c r="P24" i="47"/>
  <c r="O24" i="47"/>
  <c r="S23" i="47"/>
  <c r="Q23" i="47"/>
  <c r="P23" i="47"/>
  <c r="O23" i="47"/>
  <c r="S22" i="47"/>
  <c r="Q22" i="47"/>
  <c r="P22" i="47"/>
  <c r="O22" i="47"/>
  <c r="S21" i="47"/>
  <c r="Q21" i="47"/>
  <c r="O21" i="47"/>
  <c r="S20" i="47"/>
  <c r="Q20" i="47"/>
  <c r="O20" i="47"/>
  <c r="S19" i="47"/>
  <c r="Q19" i="47"/>
  <c r="P19" i="47"/>
  <c r="O19" i="47"/>
  <c r="S18" i="47"/>
  <c r="Q18" i="47"/>
  <c r="P18" i="47"/>
  <c r="O18" i="47"/>
  <c r="S17" i="47"/>
  <c r="Q17" i="47"/>
  <c r="P17" i="47"/>
  <c r="O17" i="47"/>
  <c r="S16" i="47"/>
  <c r="Q16" i="47"/>
  <c r="P16" i="47"/>
  <c r="O16" i="47"/>
  <c r="S15" i="47"/>
  <c r="Q15" i="47"/>
  <c r="P15" i="47"/>
  <c r="O15" i="47"/>
  <c r="S14" i="47"/>
  <c r="Q14" i="47"/>
  <c r="P14" i="47"/>
  <c r="O14" i="47"/>
  <c r="S13" i="47"/>
  <c r="Q13" i="47"/>
  <c r="P13" i="47"/>
  <c r="O13" i="47"/>
  <c r="S12" i="47"/>
  <c r="Q12" i="47"/>
  <c r="P12" i="47"/>
  <c r="O12" i="47"/>
  <c r="S11" i="47"/>
  <c r="Q11" i="47"/>
  <c r="P11" i="47"/>
  <c r="O11" i="47"/>
  <c r="S10" i="47"/>
  <c r="Q10" i="47"/>
  <c r="P10" i="47"/>
  <c r="O10" i="47"/>
  <c r="S9" i="47"/>
  <c r="Q9" i="47"/>
  <c r="P9" i="47"/>
  <c r="O9" i="47"/>
  <c r="S8" i="47"/>
  <c r="Q8" i="47"/>
  <c r="P8" i="47"/>
  <c r="O8" i="47"/>
  <c r="S7" i="47"/>
  <c r="Q7" i="47"/>
  <c r="P7" i="47"/>
  <c r="O7" i="47"/>
  <c r="S6" i="47"/>
  <c r="Q6" i="47"/>
  <c r="P6" i="47"/>
  <c r="O6" i="47"/>
  <c r="S5" i="47"/>
  <c r="Q5" i="47"/>
  <c r="P5" i="47"/>
  <c r="O5" i="47"/>
  <c r="S4" i="47"/>
  <c r="Q4" i="47"/>
  <c r="P4" i="47"/>
  <c r="O4" i="47"/>
  <c r="S3" i="47"/>
  <c r="Q3" i="47"/>
  <c r="P3" i="47"/>
  <c r="O3" i="47"/>
  <c r="H37" i="54" l="1"/>
  <c r="G39" i="36" s="1"/>
  <c r="J43" i="54"/>
  <c r="H44" i="54"/>
  <c r="J42" i="54"/>
  <c r="H39" i="54"/>
  <c r="G41" i="36" s="1"/>
  <c r="J37" i="54"/>
  <c r="J39" i="54"/>
  <c r="J40" i="54"/>
  <c r="J38" i="54"/>
  <c r="H41" i="54"/>
  <c r="G43" i="36" s="1"/>
  <c r="H40" i="54"/>
  <c r="G42" i="36" s="1"/>
  <c r="H38" i="54"/>
  <c r="G40" i="36" s="1"/>
  <c r="J44" i="54"/>
  <c r="H43" i="54"/>
  <c r="H42" i="54"/>
  <c r="G44" i="36" s="1"/>
  <c r="J41" i="54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X39" i="48"/>
  <c r="I19" i="36" s="1"/>
  <c r="X35" i="48"/>
  <c r="I15" i="36" s="1"/>
  <c r="X42" i="48"/>
  <c r="I22" i="36" s="1"/>
  <c r="X38" i="48"/>
  <c r="I18" i="36" s="1"/>
  <c r="X41" i="48"/>
  <c r="I21" i="36" s="1"/>
  <c r="X37" i="48"/>
  <c r="I17" i="36" s="1"/>
  <c r="X40" i="48"/>
  <c r="I20" i="36" s="1"/>
  <c r="X36" i="48"/>
  <c r="I16" i="36" s="1"/>
  <c r="X40" i="47"/>
  <c r="X42" i="47"/>
  <c r="X39" i="47"/>
  <c r="D19" i="36" s="1"/>
  <c r="X35" i="47"/>
  <c r="D15" i="36" s="1"/>
  <c r="X38" i="47"/>
  <c r="D18" i="36" s="1"/>
  <c r="X37" i="47"/>
  <c r="D17" i="36" s="1"/>
  <c r="X36" i="47"/>
  <c r="D16" i="36" s="1"/>
  <c r="W42" i="47"/>
  <c r="C22" i="36" s="1"/>
  <c r="X41" i="47"/>
  <c r="D21" i="36" s="1"/>
  <c r="H38" i="48"/>
  <c r="H42" i="48"/>
  <c r="H39" i="48"/>
  <c r="H36" i="48"/>
  <c r="H35" i="48"/>
  <c r="H41" i="48"/>
  <c r="H37" i="48"/>
  <c r="J41" i="48"/>
  <c r="J37" i="48"/>
  <c r="J39" i="48"/>
  <c r="J42" i="48"/>
  <c r="J40" i="48"/>
  <c r="J36" i="48"/>
  <c r="J35" i="48"/>
  <c r="J38" i="48"/>
  <c r="I42" i="48"/>
  <c r="W39" i="48" s="1"/>
  <c r="H19" i="36" s="1"/>
  <c r="I39" i="48"/>
  <c r="I35" i="48"/>
  <c r="W42" i="48" s="1"/>
  <c r="H22" i="36" s="1"/>
  <c r="I40" i="48"/>
  <c r="H40" i="48"/>
  <c r="I41" i="48"/>
  <c r="W38" i="48" s="1"/>
  <c r="H18" i="36" s="1"/>
  <c r="I38" i="48"/>
  <c r="W37" i="48" s="1"/>
  <c r="H17" i="36" s="1"/>
  <c r="I37" i="48"/>
  <c r="W41" i="48" s="1"/>
  <c r="H21" i="36" s="1"/>
  <c r="I36" i="48"/>
  <c r="W40" i="48" s="1"/>
  <c r="H20" i="36" s="1"/>
  <c r="M66" i="36"/>
  <c r="M64" i="36"/>
  <c r="M62" i="36"/>
  <c r="M60" i="36"/>
  <c r="M65" i="36"/>
  <c r="M63" i="36"/>
  <c r="M61" i="36"/>
  <c r="M59" i="36"/>
  <c r="L63" i="36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G53" i="36" s="1"/>
  <c r="H38" i="57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H35" i="57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I35" i="47"/>
  <c r="W36" i="47" s="1"/>
  <c r="C16" i="36" s="1"/>
  <c r="I41" i="47"/>
  <c r="W41" i="47" s="1"/>
  <c r="C21" i="36" s="1"/>
  <c r="I42" i="47"/>
  <c r="I40" i="47"/>
  <c r="W39" i="47" s="1"/>
  <c r="C19" i="36" s="1"/>
  <c r="I39" i="47"/>
  <c r="W40" i="47" s="1"/>
  <c r="C20" i="36" s="1"/>
  <c r="I38" i="47"/>
  <c r="W38" i="47" s="1"/>
  <c r="C18" i="36" s="1"/>
  <c r="I36" i="47"/>
  <c r="W37" i="47" s="1"/>
  <c r="C17" i="36" s="1"/>
  <c r="I37" i="47"/>
  <c r="W35" i="47" s="1"/>
  <c r="C15" i="36" s="1"/>
  <c r="J42" i="47"/>
  <c r="J38" i="47"/>
  <c r="J41" i="47"/>
  <c r="J37" i="47"/>
  <c r="J40" i="47"/>
  <c r="J36" i="47"/>
  <c r="J35" i="47"/>
  <c r="J39" i="47"/>
  <c r="H36" i="47"/>
  <c r="H35" i="47"/>
  <c r="H41" i="47"/>
  <c r="V41" i="47" s="1"/>
  <c r="B21" i="36" s="1"/>
  <c r="H39" i="47"/>
  <c r="V40" i="47" s="1"/>
  <c r="B20" i="36" s="1"/>
  <c r="H37" i="47"/>
  <c r="H42" i="47"/>
  <c r="H38" i="47"/>
  <c r="V38" i="47" s="1"/>
  <c r="B18" i="36" s="1"/>
  <c r="H40" i="47"/>
  <c r="D22" i="36"/>
  <c r="K35" i="54"/>
  <c r="L62" i="36"/>
  <c r="G51" i="36"/>
  <c r="V35" i="47"/>
  <c r="B15" i="36" s="1"/>
  <c r="V37" i="47"/>
  <c r="B17" i="36" s="1"/>
  <c r="V39" i="47"/>
  <c r="B19" i="36" s="1"/>
  <c r="V36" i="47"/>
  <c r="B16" i="36" s="1"/>
  <c r="V42" i="47"/>
  <c r="B22" i="36" s="1"/>
  <c r="D20" i="36"/>
  <c r="V38" i="48"/>
  <c r="G18" i="36" s="1"/>
  <c r="L64" i="36"/>
  <c r="L66" i="36"/>
  <c r="L65" i="36"/>
  <c r="L59" i="36"/>
  <c r="L60" i="36"/>
  <c r="L61" i="36"/>
  <c r="G64" i="36"/>
  <c r="K36" i="60"/>
  <c r="K38" i="60"/>
  <c r="K39" i="60"/>
  <c r="K40" i="60"/>
  <c r="K41" i="60"/>
  <c r="K42" i="60"/>
  <c r="K43" i="60"/>
  <c r="K44" i="60"/>
  <c r="K45" i="60"/>
  <c r="K46" i="60"/>
  <c r="K35" i="60"/>
  <c r="K37" i="60"/>
  <c r="G59" i="36"/>
  <c r="K35" i="59"/>
  <c r="K36" i="59"/>
  <c r="K37" i="59"/>
  <c r="K38" i="59"/>
  <c r="K39" i="59"/>
  <c r="K40" i="59"/>
  <c r="K41" i="59"/>
  <c r="K42" i="59"/>
  <c r="K43" i="59"/>
  <c r="K44" i="59"/>
  <c r="K45" i="59"/>
  <c r="K46" i="59"/>
  <c r="B65" i="36"/>
  <c r="K35" i="58"/>
  <c r="K36" i="58"/>
  <c r="K37" i="58"/>
  <c r="K38" i="58"/>
  <c r="K39" i="58"/>
  <c r="K40" i="58"/>
  <c r="K41" i="58"/>
  <c r="K42" i="58"/>
  <c r="K43" i="58"/>
  <c r="K44" i="58"/>
  <c r="K45" i="58"/>
  <c r="K46" i="58"/>
  <c r="L53" i="36"/>
  <c r="K36" i="57"/>
  <c r="K37" i="57"/>
  <c r="K35" i="57"/>
  <c r="K39" i="57"/>
  <c r="K40" i="57"/>
  <c r="K41" i="57"/>
  <c r="K42" i="57"/>
  <c r="K43" i="57"/>
  <c r="K44" i="57"/>
  <c r="K45" i="57"/>
  <c r="K46" i="57"/>
  <c r="K38" i="57"/>
  <c r="G48" i="36"/>
  <c r="G50" i="36"/>
  <c r="K35" i="56"/>
  <c r="K36" i="56"/>
  <c r="K37" i="56"/>
  <c r="K38" i="56"/>
  <c r="K39" i="56"/>
  <c r="K40" i="56"/>
  <c r="K41" i="56"/>
  <c r="K42" i="56"/>
  <c r="K43" i="56"/>
  <c r="K44" i="56"/>
  <c r="K45" i="56"/>
  <c r="K46" i="56"/>
  <c r="H35" i="54"/>
  <c r="G37" i="36" s="1"/>
  <c r="K36" i="54"/>
  <c r="K37" i="54"/>
  <c r="K38" i="54"/>
  <c r="K39" i="54"/>
  <c r="K40" i="54"/>
  <c r="K41" i="54"/>
  <c r="K42" i="54"/>
  <c r="K43" i="54"/>
  <c r="K44" i="54"/>
  <c r="K45" i="54"/>
  <c r="K46" i="54"/>
  <c r="V42" i="48"/>
  <c r="G22" i="36" s="1"/>
  <c r="V40" i="48"/>
  <c r="G20" i="36" s="1"/>
  <c r="V37" i="48"/>
  <c r="G17" i="36" s="1"/>
  <c r="V36" i="48"/>
  <c r="G16" i="36" s="1"/>
  <c r="V39" i="48"/>
  <c r="G19" i="36" s="1"/>
  <c r="V41" i="48"/>
  <c r="G21" i="36" s="1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O4" i="46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S34" i="46"/>
  <c r="Q34" i="46"/>
  <c r="S33" i="46"/>
  <c r="Q33" i="46"/>
  <c r="S32" i="46"/>
  <c r="Q32" i="46"/>
  <c r="S31" i="46"/>
  <c r="Q31" i="46"/>
  <c r="S30" i="46"/>
  <c r="Q30" i="46"/>
  <c r="S29" i="46"/>
  <c r="Q29" i="46"/>
  <c r="S28" i="46"/>
  <c r="Q28" i="46"/>
  <c r="S27" i="46"/>
  <c r="Q27" i="46"/>
  <c r="S26" i="46"/>
  <c r="Q26" i="46"/>
  <c r="S25" i="46"/>
  <c r="Q25" i="46"/>
  <c r="S24" i="46"/>
  <c r="Q24" i="46"/>
  <c r="S23" i="46"/>
  <c r="Q23" i="46"/>
  <c r="S22" i="46"/>
  <c r="Q22" i="46"/>
  <c r="S21" i="46"/>
  <c r="Q21" i="46"/>
  <c r="S20" i="46"/>
  <c r="Q20" i="46"/>
  <c r="S19" i="46"/>
  <c r="Q19" i="46"/>
  <c r="S18" i="46"/>
  <c r="Q18" i="46"/>
  <c r="S17" i="46"/>
  <c r="Q17" i="46"/>
  <c r="S16" i="46"/>
  <c r="Q16" i="46"/>
  <c r="S15" i="46"/>
  <c r="Q15" i="46"/>
  <c r="S14" i="46"/>
  <c r="Q14" i="46"/>
  <c r="S13" i="46"/>
  <c r="Q13" i="46"/>
  <c r="S12" i="46"/>
  <c r="Q12" i="46"/>
  <c r="S11" i="46"/>
  <c r="Q11" i="46"/>
  <c r="S10" i="46"/>
  <c r="Q10" i="46"/>
  <c r="S9" i="46"/>
  <c r="Q9" i="46"/>
  <c r="S8" i="46"/>
  <c r="Q8" i="46"/>
  <c r="S7" i="46"/>
  <c r="Q7" i="46"/>
  <c r="S6" i="46"/>
  <c r="Q6" i="46"/>
  <c r="S5" i="46"/>
  <c r="Q5" i="46"/>
  <c r="S4" i="46"/>
  <c r="Q4" i="46"/>
  <c r="S3" i="46"/>
  <c r="Q3" i="46"/>
  <c r="P35" i="1"/>
  <c r="F1" i="36"/>
  <c r="W35" i="48" l="1"/>
  <c r="H15" i="36" s="1"/>
  <c r="W36" i="48"/>
  <c r="H16" i="36" s="1"/>
  <c r="J36" i="46"/>
  <c r="J35" i="4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V35" i="48"/>
  <c r="G15" i="36" s="1"/>
  <c r="N44" i="54"/>
  <c r="M44" i="54"/>
  <c r="L44" i="54"/>
  <c r="N40" i="54"/>
  <c r="M40" i="54"/>
  <c r="L40" i="54"/>
  <c r="N36" i="54"/>
  <c r="M36" i="54"/>
  <c r="L36" i="54"/>
  <c r="M37" i="56"/>
  <c r="L37" i="56"/>
  <c r="N37" i="56"/>
  <c r="N43" i="58"/>
  <c r="M43" i="58"/>
  <c r="L43" i="58"/>
  <c r="N39" i="58"/>
  <c r="M39" i="58"/>
  <c r="L39" i="58"/>
  <c r="N38" i="58"/>
  <c r="M38" i="58"/>
  <c r="L38" i="58"/>
  <c r="M37" i="59"/>
  <c r="L37" i="59"/>
  <c r="N37" i="59"/>
  <c r="N35" i="60"/>
  <c r="M35" i="60"/>
  <c r="L35" i="60"/>
  <c r="M41" i="60"/>
  <c r="L41" i="60"/>
  <c r="N41" i="60"/>
  <c r="L36" i="60"/>
  <c r="N36" i="60"/>
  <c r="M36" i="60"/>
  <c r="N43" i="54"/>
  <c r="M43" i="54"/>
  <c r="L43" i="54"/>
  <c r="N39" i="54"/>
  <c r="M39" i="54"/>
  <c r="L39" i="54"/>
  <c r="M41" i="56"/>
  <c r="L41" i="56"/>
  <c r="N41" i="56"/>
  <c r="L36" i="56"/>
  <c r="N36" i="56"/>
  <c r="M36" i="56"/>
  <c r="N46" i="58"/>
  <c r="M46" i="58"/>
  <c r="L46" i="58"/>
  <c r="N42" i="58"/>
  <c r="M42" i="58"/>
  <c r="L42" i="58"/>
  <c r="M37" i="58"/>
  <c r="L37" i="58"/>
  <c r="N37" i="58"/>
  <c r="M41" i="59"/>
  <c r="L41" i="59"/>
  <c r="N41" i="59"/>
  <c r="L36" i="59"/>
  <c r="N36" i="59"/>
  <c r="M36" i="59"/>
  <c r="L40" i="60"/>
  <c r="N40" i="60"/>
  <c r="M40" i="60"/>
  <c r="N35" i="54"/>
  <c r="M35" i="54"/>
  <c r="L35" i="54"/>
  <c r="N46" i="54"/>
  <c r="M46" i="54"/>
  <c r="L46" i="54"/>
  <c r="N42" i="54"/>
  <c r="M42" i="54"/>
  <c r="L42" i="54"/>
  <c r="N38" i="54"/>
  <c r="M38" i="54"/>
  <c r="L38" i="54"/>
  <c r="L40" i="56"/>
  <c r="N40" i="56"/>
  <c r="M40" i="56"/>
  <c r="N35" i="56"/>
  <c r="M35" i="56"/>
  <c r="L35" i="56"/>
  <c r="M45" i="58"/>
  <c r="L45" i="58"/>
  <c r="N45" i="58"/>
  <c r="M41" i="58"/>
  <c r="L41" i="58"/>
  <c r="N41" i="58"/>
  <c r="L36" i="58"/>
  <c r="N36" i="58"/>
  <c r="M36" i="58"/>
  <c r="L40" i="59"/>
  <c r="N40" i="59"/>
  <c r="M40" i="59"/>
  <c r="N35" i="59"/>
  <c r="M35" i="59"/>
  <c r="L35" i="59"/>
  <c r="N39" i="60"/>
  <c r="M39" i="60"/>
  <c r="L39" i="60"/>
  <c r="N45" i="54"/>
  <c r="M45" i="54"/>
  <c r="L45" i="54"/>
  <c r="N41" i="54"/>
  <c r="M41" i="54"/>
  <c r="L41" i="54"/>
  <c r="N37" i="54"/>
  <c r="M37" i="54"/>
  <c r="L37" i="54"/>
  <c r="N39" i="56"/>
  <c r="M39" i="56"/>
  <c r="L39" i="56"/>
  <c r="N38" i="56"/>
  <c r="M38" i="56"/>
  <c r="L38" i="56"/>
  <c r="L44" i="58"/>
  <c r="N44" i="58"/>
  <c r="M44" i="58"/>
  <c r="L40" i="58"/>
  <c r="N40" i="58"/>
  <c r="M40" i="58"/>
  <c r="N35" i="58"/>
  <c r="M35" i="58"/>
  <c r="L35" i="58"/>
  <c r="N39" i="59"/>
  <c r="M39" i="59"/>
  <c r="L39" i="59"/>
  <c r="N38" i="59"/>
  <c r="M38" i="59"/>
  <c r="L38" i="59"/>
  <c r="M37" i="60"/>
  <c r="L37" i="60"/>
  <c r="N37" i="60"/>
  <c r="N42" i="60"/>
  <c r="M42" i="60"/>
  <c r="L42" i="60"/>
  <c r="N38" i="60"/>
  <c r="M38" i="60"/>
  <c r="L38" i="60"/>
  <c r="N35" i="57"/>
  <c r="L35" i="57"/>
  <c r="M35" i="57"/>
  <c r="L36" i="57"/>
  <c r="N36" i="57"/>
  <c r="M36" i="57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L35" i="46" l="1"/>
  <c r="N35" i="46"/>
  <c r="M35" i="46"/>
  <c r="N37" i="46"/>
  <c r="M37" i="46"/>
  <c r="L37" i="46"/>
  <c r="N40" i="46"/>
  <c r="M40" i="46"/>
  <c r="L40" i="46"/>
  <c r="N46" i="46"/>
  <c r="M46" i="46"/>
  <c r="L46" i="46"/>
  <c r="N44" i="46"/>
  <c r="M44" i="46"/>
  <c r="L44" i="46"/>
  <c r="N41" i="46"/>
  <c r="M41" i="46"/>
  <c r="L41" i="46"/>
  <c r="L43" i="46"/>
  <c r="N43" i="46"/>
  <c r="M43" i="46"/>
  <c r="N38" i="46"/>
  <c r="M38" i="46"/>
  <c r="L38" i="46"/>
  <c r="N45" i="46"/>
  <c r="M45" i="46"/>
  <c r="L45" i="46"/>
  <c r="N42" i="46"/>
  <c r="M42" i="46"/>
  <c r="L42" i="46"/>
  <c r="M39" i="46"/>
  <c r="L39" i="46"/>
  <c r="N39" i="46"/>
  <c r="N36" i="46"/>
  <c r="M36" i="46"/>
  <c r="L36" i="46"/>
  <c r="I28" i="36"/>
  <c r="I32" i="36"/>
  <c r="I27" i="36"/>
  <c r="I26" i="36"/>
  <c r="I31" i="36"/>
  <c r="I29" i="36"/>
  <c r="I33" i="36"/>
  <c r="I30" i="36"/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" i="1"/>
  <c r="O35" i="1" l="1"/>
  <c r="G35" i="1" s="1"/>
  <c r="P3" i="1"/>
  <c r="P4" i="1"/>
  <c r="P6" i="1"/>
  <c r="P8" i="1"/>
  <c r="P9" i="1"/>
  <c r="P10" i="1"/>
  <c r="P11" i="1"/>
  <c r="P12" i="1"/>
  <c r="P13" i="1"/>
  <c r="P14" i="1"/>
  <c r="P15" i="1"/>
  <c r="P16" i="1"/>
  <c r="P17" i="1"/>
  <c r="P18" i="1"/>
  <c r="P19" i="1"/>
  <c r="P21" i="1"/>
  <c r="P22" i="1"/>
  <c r="P23" i="1"/>
  <c r="P24" i="1"/>
  <c r="P25" i="1"/>
  <c r="P26" i="1"/>
  <c r="P28" i="1"/>
  <c r="P29" i="1"/>
  <c r="P30" i="1"/>
  <c r="P31" i="1"/>
  <c r="P32" i="1"/>
  <c r="P33" i="1"/>
  <c r="P34" i="1"/>
  <c r="O28" i="1"/>
  <c r="O29" i="1"/>
  <c r="O30" i="1"/>
  <c r="O31" i="1"/>
  <c r="O32" i="1"/>
  <c r="O33" i="1"/>
  <c r="O34" i="1"/>
  <c r="O27" i="1"/>
  <c r="O20" i="1"/>
  <c r="O21" i="1"/>
  <c r="O22" i="1"/>
  <c r="O23" i="1"/>
  <c r="O24" i="1"/>
  <c r="O25" i="1"/>
  <c r="O26" i="1"/>
  <c r="O19" i="1"/>
  <c r="O12" i="1"/>
  <c r="O13" i="1"/>
  <c r="O14" i="1"/>
  <c r="O15" i="1"/>
  <c r="O16" i="1"/>
  <c r="O17" i="1"/>
  <c r="O18" i="1"/>
  <c r="O11" i="1"/>
  <c r="O4" i="1"/>
  <c r="O5" i="1"/>
  <c r="O6" i="1"/>
  <c r="O7" i="1"/>
  <c r="O8" i="1"/>
  <c r="O9" i="1"/>
  <c r="O10" i="1"/>
  <c r="O3" i="1"/>
  <c r="J42" i="1" l="1"/>
  <c r="J38" i="1"/>
  <c r="I42" i="1"/>
  <c r="I38" i="1"/>
  <c r="I35" i="1"/>
  <c r="J41" i="1"/>
  <c r="J37" i="1"/>
  <c r="I41" i="1"/>
  <c r="I37" i="1"/>
  <c r="J40" i="1"/>
  <c r="J36" i="1"/>
  <c r="I40" i="1"/>
  <c r="I36" i="1"/>
  <c r="J39" i="1"/>
  <c r="I39" i="1"/>
  <c r="J35" i="1"/>
  <c r="H35" i="1"/>
  <c r="H41" i="1"/>
  <c r="H37" i="1" l="1"/>
  <c r="H38" i="1"/>
  <c r="H39" i="1"/>
  <c r="H40" i="1"/>
  <c r="H42" i="1"/>
  <c r="H36" i="1"/>
  <c r="O36" i="1" l="1"/>
  <c r="G36" i="1" s="1"/>
  <c r="O37" i="1"/>
  <c r="G37" i="1" s="1"/>
  <c r="O38" i="1"/>
  <c r="G38" i="1" s="1"/>
  <c r="O39" i="1"/>
  <c r="G39" i="1" s="1"/>
  <c r="G40" i="1"/>
  <c r="O41" i="1"/>
  <c r="G41" i="1" s="1"/>
  <c r="O42" i="1"/>
  <c r="G42" i="1" s="1"/>
  <c r="X35" i="1" l="1"/>
  <c r="N4" i="36" s="1"/>
  <c r="W35" i="1"/>
  <c r="M4" i="36" s="1"/>
  <c r="X37" i="1"/>
  <c r="N6" i="36" s="1"/>
  <c r="X36" i="1"/>
  <c r="N5" i="36" s="1"/>
  <c r="W40" i="1"/>
  <c r="M9" i="36" s="1"/>
  <c r="W41" i="1"/>
  <c r="M10" i="36" s="1"/>
  <c r="W36" i="1"/>
  <c r="M5" i="36" s="1"/>
  <c r="W39" i="1"/>
  <c r="M8" i="36" s="1"/>
  <c r="W37" i="1"/>
  <c r="M6" i="36" s="1"/>
  <c r="X42" i="1"/>
  <c r="N11" i="36" s="1"/>
  <c r="X41" i="1"/>
  <c r="N10" i="36" s="1"/>
  <c r="X40" i="1"/>
  <c r="N9" i="36" s="1"/>
  <c r="X39" i="1"/>
  <c r="N8" i="36" s="1"/>
  <c r="X38" i="1"/>
  <c r="N7" i="36" s="1"/>
  <c r="W42" i="1"/>
  <c r="M11" i="36" s="1"/>
  <c r="W38" i="1"/>
  <c r="M7" i="36" s="1"/>
  <c r="V35" i="1"/>
  <c r="L4" i="36" s="1"/>
  <c r="V40" i="1"/>
  <c r="L9" i="36" s="1"/>
  <c r="V38" i="1"/>
  <c r="L7" i="36" s="1"/>
  <c r="V42" i="1"/>
  <c r="L11" i="36" s="1"/>
  <c r="V36" i="1"/>
  <c r="L5" i="36" s="1"/>
  <c r="V39" i="1"/>
  <c r="L8" i="36" s="1"/>
  <c r="V37" i="1"/>
  <c r="L6" i="36" s="1"/>
  <c r="V41" i="1"/>
  <c r="L10" i="36" s="1"/>
</calcChain>
</file>

<file path=xl/sharedStrings.xml><?xml version="1.0" encoding="utf-8"?>
<sst xmlns="http://schemas.openxmlformats.org/spreadsheetml/2006/main" count="991" uniqueCount="215">
  <si>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</si>
  <si>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</si>
  <si>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</si>
  <si>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</si>
  <si>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</si>
  <si>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</si>
  <si>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</si>
  <si>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</si>
  <si>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</si>
  <si>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</si>
  <si>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</si>
  <si>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</si>
  <si>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</si>
  <si>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</si>
  <si>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</si>
  <si>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100m Final</t>
  </si>
  <si>
    <t>Input final times</t>
  </si>
  <si>
    <r>
      <t xml:space="preserve">Highlight heat winners in </t>
    </r>
    <r>
      <rPr>
        <b/>
        <sz val="8"/>
        <color rgb="FF00B050"/>
        <rFont val="Calibri"/>
        <family val="2"/>
        <scheme val="minor"/>
      </rPr>
      <t xml:space="preserve">green </t>
    </r>
    <r>
      <rPr>
        <b/>
        <sz val="8"/>
        <rFont val="Calibri"/>
        <family val="2"/>
        <scheme val="minor"/>
      </rPr>
      <t>in 'Finalists' column</t>
    </r>
  </si>
  <si>
    <t>Copy names and numbers from 'Competitors' column into heats (DO NOT DRAG)</t>
  </si>
  <si>
    <r>
      <t>Highlight remaining fastest losers in</t>
    </r>
    <r>
      <rPr>
        <b/>
        <sz val="8"/>
        <color rgb="FF00B050"/>
        <rFont val="Calibri"/>
        <family val="2"/>
        <scheme val="minor"/>
      </rPr>
      <t xml:space="preserve"> green</t>
    </r>
    <r>
      <rPr>
        <b/>
        <sz val="8"/>
        <rFont val="Calibri"/>
        <family val="2"/>
        <scheme val="minor"/>
      </rPr>
      <t xml:space="preserve"> in 'Finalists' column to make 8 finalists</t>
    </r>
  </si>
  <si>
    <r>
      <t>Input green numbers into</t>
    </r>
    <r>
      <rPr>
        <b/>
        <sz val="8"/>
        <rFont val="Calibri"/>
        <family val="2"/>
        <scheme val="minor"/>
      </rPr>
      <t xml:space="preserve"> 'Update' column in ascending order</t>
    </r>
  </si>
  <si>
    <t>Herts</t>
  </si>
  <si>
    <t>Entry</t>
  </si>
  <si>
    <t>National</t>
  </si>
  <si>
    <t>Records</t>
  </si>
  <si>
    <t>800m</t>
  </si>
  <si>
    <t>Fill out 'Competitors' column using 'Entries' tab</t>
  </si>
  <si>
    <t>Input heat times and note any new records, specifying which record has been broken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</si>
  <si>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</si>
  <si>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</si>
  <si>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</si>
  <si>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</si>
  <si>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</si>
  <si>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</si>
  <si>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</si>
  <si>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200m Final</t>
  </si>
  <si>
    <t>300m</t>
  </si>
  <si>
    <t>300m Final</t>
  </si>
  <si>
    <t>Distance (m.cm)</t>
  </si>
  <si>
    <t>Long Jump</t>
  </si>
  <si>
    <t>High Jump</t>
  </si>
  <si>
    <t>Pole Vault</t>
  </si>
  <si>
    <t>Shot Put</t>
  </si>
  <si>
    <t>Discus</t>
  </si>
  <si>
    <t>Javelin</t>
  </si>
  <si>
    <t>Height (m.cm)</t>
  </si>
  <si>
    <t>Distance</t>
  </si>
  <si>
    <t>Height</t>
  </si>
  <si>
    <t>Enter Entries Below in A3</t>
  </si>
  <si>
    <t>School</t>
  </si>
  <si>
    <t>12th June 2021</t>
  </si>
  <si>
    <t>800m Final</t>
  </si>
  <si>
    <t>Time (0.0)</t>
  </si>
  <si>
    <t>75m Hurdles Final</t>
  </si>
  <si>
    <t>75m  Hurdles</t>
  </si>
  <si>
    <t>75m Hurdles</t>
  </si>
  <si>
    <t>Junior Girls</t>
  </si>
  <si>
    <t>Kyra Adams</t>
  </si>
  <si>
    <t>Royal Masonic School for Girls</t>
  </si>
  <si>
    <t>Milla Walsh</t>
  </si>
  <si>
    <t>Longdean</t>
  </si>
  <si>
    <t>Isabella Turner</t>
  </si>
  <si>
    <t>Roundwood School</t>
  </si>
  <si>
    <t>Eva Higson</t>
  </si>
  <si>
    <t>St. Michael's Catholic High School</t>
  </si>
  <si>
    <t>Jasmine Coles</t>
  </si>
  <si>
    <t>John F Kennedy RC School</t>
  </si>
  <si>
    <t>Omi Moneke</t>
  </si>
  <si>
    <t>Haberdashers' Aske's School for Girls</t>
  </si>
  <si>
    <t>Zottola Amelia</t>
  </si>
  <si>
    <t>Tiana Mckenzie-david</t>
  </si>
  <si>
    <t>Sir John Lawes</t>
  </si>
  <si>
    <t>Hannah Owolabi</t>
  </si>
  <si>
    <t>Loreto College St Albans</t>
  </si>
  <si>
    <t>Yona Ramphort</t>
  </si>
  <si>
    <t>St Clement Danes School</t>
  </si>
  <si>
    <t>Tiana Rizzo</t>
  </si>
  <si>
    <t>Chancellor's</t>
  </si>
  <si>
    <t>Abi Charles ojo</t>
  </si>
  <si>
    <t>Parmiter's School</t>
  </si>
  <si>
    <t>Meg Knibbs</t>
  </si>
  <si>
    <t>Beaumont</t>
  </si>
  <si>
    <t>Mila Luker</t>
  </si>
  <si>
    <t>Hassanatu Kamara</t>
  </si>
  <si>
    <t>Bishop's Hatfield Girls' School</t>
  </si>
  <si>
    <t>Sienna Rust</t>
  </si>
  <si>
    <t>St Albans High School for Girls</t>
  </si>
  <si>
    <t>Amelie Murat</t>
  </si>
  <si>
    <t>Lexi Bede</t>
  </si>
  <si>
    <t>Tring School</t>
  </si>
  <si>
    <t>Denise Kocbiyikoglu</t>
  </si>
  <si>
    <t>The Adeyfield Academy</t>
  </si>
  <si>
    <t>Renee West</t>
  </si>
  <si>
    <t>Roundwood Park</t>
  </si>
  <si>
    <t>Nyiema Obika</t>
  </si>
  <si>
    <t>Hebe Evans</t>
  </si>
  <si>
    <t>Teagon Lyons</t>
  </si>
  <si>
    <t>St Joan of Arc</t>
  </si>
  <si>
    <t>Alice Lynn</t>
  </si>
  <si>
    <t>Presdales</t>
  </si>
  <si>
    <t>Andrea Davies</t>
  </si>
  <si>
    <t>Gracelynne Agyapong</t>
  </si>
  <si>
    <t>The King's School</t>
  </si>
  <si>
    <t>Amaia Dacres</t>
  </si>
  <si>
    <t>Parmiter's</t>
  </si>
  <si>
    <t>Rebecca Owen</t>
  </si>
  <si>
    <t>Phoebe Peacock</t>
  </si>
  <si>
    <t>Samuel Ryder Academy</t>
  </si>
  <si>
    <t>Anyina Osefo</t>
  </si>
  <si>
    <t>Lucy Bevan</t>
  </si>
  <si>
    <t>Ashlyns</t>
  </si>
  <si>
    <t>Eloise Starkey</t>
  </si>
  <si>
    <t>Olivia Wilson</t>
  </si>
  <si>
    <t>Phoebe Miller</t>
  </si>
  <si>
    <t>The Hemel Hempstead School</t>
  </si>
  <si>
    <t>Ava Segley</t>
  </si>
  <si>
    <t>Kirsten Morley</t>
  </si>
  <si>
    <t>Hitchin Girls School</t>
  </si>
  <si>
    <t>Simone Havenga</t>
  </si>
  <si>
    <t>Bea Spooner</t>
  </si>
  <si>
    <t>Berkhamsted</t>
  </si>
  <si>
    <t>Amelia Kelly</t>
  </si>
  <si>
    <t>Sophie Jaanin</t>
  </si>
  <si>
    <t>Bethany Botheras</t>
  </si>
  <si>
    <t>Anni Mcloughlin</t>
  </si>
  <si>
    <t>St. Joan of Arc</t>
  </si>
  <si>
    <t>Thalia Mann</t>
  </si>
  <si>
    <t>Parmiter</t>
  </si>
  <si>
    <t>Mia Higson</t>
  </si>
  <si>
    <t>Megan Gray</t>
  </si>
  <si>
    <t>Evie Light</t>
  </si>
  <si>
    <t>Zoe Knight</t>
  </si>
  <si>
    <t>Emily Roberts</t>
  </si>
  <si>
    <t>Dame Alice Owens School</t>
  </si>
  <si>
    <t>Olivia Bueno-nicholson</t>
  </si>
  <si>
    <t>Lottie Drury</t>
  </si>
  <si>
    <t>Anna Reynolds</t>
  </si>
  <si>
    <t>Erin Munday</t>
  </si>
  <si>
    <t>Jessica Sharp</t>
  </si>
  <si>
    <t>Marelie Raath</t>
  </si>
  <si>
    <t>Sandringham</t>
  </si>
  <si>
    <t>Lottie Gillies</t>
  </si>
  <si>
    <t>Savidya Dharmawardene</t>
  </si>
  <si>
    <t>Imogen Rose</t>
  </si>
  <si>
    <t>Phoebe Gill</t>
  </si>
  <si>
    <t>St George's School, Harpenden</t>
  </si>
  <si>
    <t>Edie Hawtin</t>
  </si>
  <si>
    <t>Brooke Evans</t>
  </si>
  <si>
    <t>Martha Duncan</t>
  </si>
  <si>
    <t>Zoe Hilton</t>
  </si>
  <si>
    <t>Lara Connell</t>
  </si>
  <si>
    <t>Francesca Rollison</t>
  </si>
  <si>
    <t>Dina Silverman</t>
  </si>
  <si>
    <t>Isabel Martin</t>
  </si>
  <si>
    <t>Lauren Wood</t>
  </si>
  <si>
    <t>Rickmansworth</t>
  </si>
  <si>
    <t>Beth Irvine</t>
  </si>
  <si>
    <t>Tilly Major</t>
  </si>
  <si>
    <t>Haileybury</t>
  </si>
  <si>
    <t>Grace Twyman</t>
  </si>
  <si>
    <t>Poppy Fisher</t>
  </si>
  <si>
    <t>St Albans Girls' Schol</t>
  </si>
  <si>
    <t>Abigail Manson</t>
  </si>
  <si>
    <t>Rachel Zinkin</t>
  </si>
  <si>
    <t>Becky Cray</t>
  </si>
  <si>
    <t>Thea Gray</t>
  </si>
  <si>
    <t>Nancie Bateson</t>
  </si>
  <si>
    <t>Abbot's Hill</t>
  </si>
  <si>
    <t>Gina Luckwurst</t>
  </si>
  <si>
    <t>Julia Woch</t>
  </si>
  <si>
    <t>Layla Brown</t>
  </si>
  <si>
    <t>Isabel Brockie</t>
  </si>
  <si>
    <t>Emily Ford</t>
  </si>
  <si>
    <t>Bella Riley</t>
  </si>
  <si>
    <t>Emily Mullen</t>
  </si>
  <si>
    <t>Lucy Baverstock</t>
  </si>
  <si>
    <t>Abi Thompson</t>
  </si>
  <si>
    <t>Kate Hopper</t>
  </si>
  <si>
    <t>Michelle Lam</t>
  </si>
  <si>
    <t>Amelie Horn</t>
  </si>
  <si>
    <t>Monks Walk School</t>
  </si>
  <si>
    <t>Charmaine Chigome</t>
  </si>
  <si>
    <t>Alana Ashby</t>
  </si>
  <si>
    <t>Emily Sanderson</t>
  </si>
  <si>
    <t>Skye Grace</t>
  </si>
  <si>
    <t>Jenna-may Botha</t>
  </si>
  <si>
    <t>Dahlia Corp</t>
  </si>
  <si>
    <t>Queenswood</t>
  </si>
  <si>
    <t>Celine Silverman</t>
  </si>
  <si>
    <t>Abi Edwards</t>
  </si>
  <si>
    <t>Shot Putt</t>
  </si>
  <si>
    <t>Elena Mitchell</t>
  </si>
  <si>
    <t>Ellie Bostock</t>
  </si>
  <si>
    <t>Darcey Dalwood</t>
  </si>
  <si>
    <t>Lauren Southern</t>
  </si>
  <si>
    <t>Lauren Caldwell</t>
  </si>
  <si>
    <t>Marlborough</t>
  </si>
  <si>
    <t>Temitope Fetuga</t>
  </si>
  <si>
    <t>Cara Chennells</t>
  </si>
  <si>
    <t>Verity Pope-Williams</t>
  </si>
  <si>
    <t>Freya Lovelace</t>
  </si>
  <si>
    <t>Talia Williams</t>
  </si>
  <si>
    <t>Sofia Summers</t>
  </si>
  <si>
    <t>Tami Erinle</t>
  </si>
  <si>
    <t>Tilly Keene</t>
  </si>
  <si>
    <t>Chizite Osefo</t>
  </si>
  <si>
    <t>Imogen List</t>
  </si>
  <si>
    <t>The Chauncy School</t>
  </si>
  <si>
    <t>Finley Francis</t>
  </si>
  <si>
    <t>Robyn Coregan</t>
  </si>
  <si>
    <t>Poppy Radford</t>
  </si>
  <si>
    <t>Zara Simon</t>
  </si>
  <si>
    <t>Lily Harkness</t>
  </si>
  <si>
    <t>Raameen Affan</t>
  </si>
  <si>
    <t>Gina Luckhurst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</si>
</sst>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8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47" fontId="2" fillId="0" borderId="31" xfId="0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47" fontId="1" fillId="7" borderId="10" xfId="0" applyNumberFormat="1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47" fontId="1" fillId="8" borderId="27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2" fontId="10" fillId="10" borderId="13" xfId="0" applyNumberFormat="1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left" vertical="center"/>
    </xf>
    <xf numFmtId="2" fontId="10" fillId="10" borderId="7" xfId="0" applyNumberFormat="1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left" vertical="center"/>
    </xf>
    <xf numFmtId="2" fontId="10" fillId="10" borderId="5" xfId="0" applyNumberFormat="1" applyFont="1" applyFill="1" applyBorder="1" applyAlignment="1">
      <alignment horizontal="center" vertical="center"/>
    </xf>
    <xf numFmtId="47" fontId="10" fillId="10" borderId="7" xfId="0" applyNumberFormat="1" applyFont="1" applyFill="1" applyBorder="1" applyAlignment="1">
      <alignment horizontal="center" vertical="center"/>
    </xf>
    <xf numFmtId="47" fontId="10" fillId="10" borderId="5" xfId="0" applyNumberFormat="1" applyFont="1" applyFill="1" applyBorder="1" applyAlignment="1">
      <alignment horizontal="center" vertical="center"/>
    </xf>
    <xf numFmtId="47" fontId="10" fillId="10" borderId="13" xfId="0" applyNumberFormat="1" applyFont="1" applyFill="1" applyBorder="1" applyAlignment="1">
      <alignment horizontal="center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7" borderId="13" xfId="0" applyNumberFormat="1" applyFont="1" applyFill="1" applyBorder="1" applyAlignment="1">
      <alignment horizontal="center"/>
    </xf>
    <xf numFmtId="47" fontId="1" fillId="8" borderId="7" xfId="0" applyNumberFormat="1" applyFont="1" applyFill="1" applyBorder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7" fontId="1" fillId="0" borderId="3" xfId="0" applyNumberFormat="1" applyFont="1" applyFill="1" applyBorder="1" applyAlignment="1">
      <alignment horizontal="center"/>
    </xf>
    <xf numFmtId="47" fontId="1" fillId="0" borderId="7" xfId="0" applyNumberFormat="1" applyFont="1" applyFill="1" applyBorder="1" applyAlignment="1">
      <alignment horizontal="center"/>
    </xf>
    <xf numFmtId="47" fontId="1" fillId="0" borderId="5" xfId="0" applyNumberFormat="1" applyFont="1" applyFill="1" applyBorder="1" applyAlignment="1">
      <alignment horizontal="center"/>
    </xf>
    <xf numFmtId="47" fontId="1" fillId="0" borderId="13" xfId="0" applyNumberFormat="1" applyFont="1" applyFill="1" applyBorder="1" applyAlignment="1">
      <alignment horizontal="center"/>
    </xf>
    <xf numFmtId="47" fontId="1" fillId="9" borderId="5" xfId="0" applyNumberFormat="1" applyFont="1" applyFill="1" applyBorder="1" applyAlignment="1">
      <alignment horizontal="center"/>
    </xf>
    <xf numFmtId="47" fontId="1" fillId="8" borderId="13" xfId="0" applyNumberFormat="1" applyFont="1" applyFill="1" applyBorder="1" applyAlignment="1">
      <alignment horizontal="center"/>
    </xf>
    <xf numFmtId="47" fontId="1" fillId="9" borderId="62" xfId="0" applyNumberFormat="1" applyFont="1" applyFill="1" applyBorder="1" applyAlignment="1">
      <alignment horizontal="center"/>
    </xf>
    <xf numFmtId="47" fontId="1" fillId="0" borderId="46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12" borderId="63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8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8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47" fontId="1" fillId="9" borderId="31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4" xfId="0" applyFont="1" applyFill="1" applyBorder="1" applyAlignment="1">
      <alignment horizontal="left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left" vertical="center"/>
    </xf>
    <xf numFmtId="0" fontId="2" fillId="12" borderId="68" xfId="0" applyFont="1" applyFill="1" applyBorder="1" applyAlignment="1">
      <alignment horizontal="left" vertical="center"/>
    </xf>
    <xf numFmtId="0" fontId="2" fillId="7" borderId="69" xfId="0" applyFont="1" applyFill="1" applyBorder="1" applyAlignment="1">
      <alignment vertical="center"/>
    </xf>
    <xf numFmtId="0" fontId="2" fillId="8" borderId="69" xfId="0" applyFont="1" applyFill="1" applyBorder="1" applyAlignment="1">
      <alignment vertical="center"/>
    </xf>
    <xf numFmtId="0" fontId="2" fillId="9" borderId="70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9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7" borderId="13" xfId="0" applyNumberFormat="1" applyFont="1" applyFill="1" applyBorder="1" applyAlignment="1">
      <alignment horizontal="center" vertical="center"/>
    </xf>
    <xf numFmtId="164" fontId="2" fillId="8" borderId="13" xfId="0" applyNumberFormat="1" applyFont="1" applyFill="1" applyBorder="1" applyAlignment="1">
      <alignment horizontal="center" vertical="center"/>
    </xf>
    <xf numFmtId="164" fontId="2" fillId="9" borderId="6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46" xfId="0" applyNumberFormat="1" applyFont="1" applyFill="1" applyBorder="1" applyAlignment="1">
      <alignment horizontal="center" vertical="center"/>
    </xf>
    <xf numFmtId="164" fontId="2" fillId="7" borderId="27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center"/>
    </xf>
    <xf numFmtId="164" fontId="2" fillId="9" borderId="55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164" fontId="1" fillId="7" borderId="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4" xfId="0" applyFont="1" applyFill="1" applyBorder="1" applyAlignment="1">
      <alignment horizontal="left" vertical="center"/>
    </xf>
    <xf numFmtId="0" fontId="1" fillId="9" borderId="65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1" fillId="8" borderId="69" xfId="0" applyFont="1" applyFill="1" applyBorder="1" applyAlignment="1">
      <alignment horizontal="left"/>
    </xf>
    <xf numFmtId="0" fontId="1" fillId="9" borderId="70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1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11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1" fillId="14" borderId="35" xfId="0" applyFont="1" applyFill="1" applyBorder="1" applyAlignment="1">
      <alignment horizontal="center"/>
    </xf>
    <xf numFmtId="0" fontId="1" fillId="14" borderId="26" xfId="0" applyFont="1" applyFill="1" applyBorder="1" applyAlignment="1">
      <alignment horizontal="left"/>
    </xf>
    <xf numFmtId="0" fontId="1" fillId="14" borderId="28" xfId="0" applyFont="1" applyFill="1" applyBorder="1" applyAlignment="1">
      <alignment horizontal="left"/>
    </xf>
    <xf numFmtId="2" fontId="1" fillId="14" borderId="15" xfId="0" applyNumberFormat="1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left"/>
    </xf>
    <xf numFmtId="164" fontId="2" fillId="14" borderId="27" xfId="0" applyNumberFormat="1" applyFont="1" applyFill="1" applyBorder="1" applyAlignment="1">
      <alignment vertical="center"/>
    </xf>
    <xf numFmtId="0" fontId="1" fillId="14" borderId="6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left"/>
    </xf>
    <xf numFmtId="164" fontId="2" fillId="14" borderId="1" xfId="0" applyNumberFormat="1" applyFont="1" applyFill="1" applyBorder="1" applyAlignment="1">
      <alignment vertical="center"/>
    </xf>
    <xf numFmtId="0" fontId="1" fillId="14" borderId="4" xfId="0" applyFont="1" applyFill="1" applyBorder="1" applyAlignment="1">
      <alignment horizontal="center"/>
    </xf>
    <xf numFmtId="0" fontId="1" fillId="14" borderId="11" xfId="0" applyFont="1" applyFill="1" applyBorder="1" applyAlignment="1">
      <alignment horizontal="left"/>
    </xf>
    <xf numFmtId="0" fontId="1" fillId="14" borderId="55" xfId="0" applyFont="1" applyFill="1" applyBorder="1" applyAlignment="1">
      <alignment horizontal="left"/>
    </xf>
    <xf numFmtId="164" fontId="2" fillId="14" borderId="55" xfId="0" applyNumberFormat="1" applyFont="1" applyFill="1" applyBorder="1" applyAlignment="1">
      <alignment vertical="center"/>
    </xf>
    <xf numFmtId="0" fontId="1" fillId="14" borderId="12" xfId="0" applyFont="1" applyFill="1" applyBorder="1" applyAlignment="1">
      <alignment horizontal="center"/>
    </xf>
    <xf numFmtId="0" fontId="1" fillId="14" borderId="27" xfId="0" applyFont="1" applyFill="1" applyBorder="1" applyAlignment="1">
      <alignment horizontal="left"/>
    </xf>
    <xf numFmtId="164" fontId="2" fillId="14" borderId="10" xfId="0" applyNumberFormat="1" applyFont="1" applyFill="1" applyBorder="1" applyAlignment="1">
      <alignment vertical="center"/>
    </xf>
    <xf numFmtId="164" fontId="2" fillId="14" borderId="11" xfId="0" applyNumberFormat="1" applyFont="1" applyFill="1" applyBorder="1" applyAlignment="1">
      <alignment vertical="center"/>
    </xf>
    <xf numFmtId="0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1" fillId="14" borderId="40" xfId="0" applyNumberFormat="1" applyFont="1" applyFill="1" applyBorder="1" applyAlignment="1">
      <alignment horizontal="center"/>
    </xf>
    <xf numFmtId="164" fontId="1" fillId="14" borderId="10" xfId="0" applyNumberFormat="1" applyFont="1" applyFill="1" applyBorder="1" applyAlignment="1">
      <alignment horizontal="center"/>
    </xf>
    <xf numFmtId="0" fontId="1" fillId="14" borderId="42" xfId="0" applyFont="1" applyFill="1" applyBorder="1" applyAlignment="1">
      <alignment horizontal="left"/>
    </xf>
    <xf numFmtId="164" fontId="1" fillId="14" borderId="7" xfId="0" applyNumberFormat="1" applyFont="1" applyFill="1" applyBorder="1" applyAlignment="1">
      <alignment horizontal="center"/>
    </xf>
    <xf numFmtId="0" fontId="1" fillId="14" borderId="43" xfId="0" applyFont="1" applyFill="1" applyBorder="1" applyAlignment="1">
      <alignment horizontal="left"/>
    </xf>
    <xf numFmtId="164" fontId="1" fillId="14" borderId="5" xfId="0" applyNumberFormat="1" applyFont="1" applyFill="1" applyBorder="1" applyAlignment="1">
      <alignment horizontal="center"/>
    </xf>
    <xf numFmtId="0" fontId="1" fillId="14" borderId="69" xfId="0" applyFont="1" applyFill="1" applyBorder="1" applyAlignment="1">
      <alignment horizontal="left"/>
    </xf>
    <xf numFmtId="164" fontId="1" fillId="14" borderId="13" xfId="0" applyNumberFormat="1" applyFont="1" applyFill="1" applyBorder="1" applyAlignment="1">
      <alignment horizontal="center"/>
    </xf>
    <xf numFmtId="0" fontId="1" fillId="14" borderId="14" xfId="0" applyFont="1" applyFill="1" applyBorder="1" applyAlignment="1">
      <alignment horizontal="center"/>
    </xf>
    <xf numFmtId="0" fontId="1" fillId="14" borderId="22" xfId="0" applyFont="1" applyFill="1" applyBorder="1" applyAlignment="1">
      <alignment horizontal="left"/>
    </xf>
    <xf numFmtId="47" fontId="1" fillId="14" borderId="13" xfId="0" applyNumberFormat="1" applyFont="1" applyFill="1" applyBorder="1" applyAlignment="1">
      <alignment horizontal="center"/>
    </xf>
    <xf numFmtId="0" fontId="1" fillId="14" borderId="56" xfId="0" applyFont="1" applyFill="1" applyBorder="1" applyAlignment="1">
      <alignment horizontal="center"/>
    </xf>
    <xf numFmtId="0" fontId="1" fillId="14" borderId="61" xfId="0" applyFont="1" applyFill="1" applyBorder="1" applyAlignment="1">
      <alignment horizontal="left"/>
    </xf>
    <xf numFmtId="0" fontId="1" fillId="14" borderId="70" xfId="0" applyFont="1" applyFill="1" applyBorder="1" applyAlignment="1">
      <alignment horizontal="left"/>
    </xf>
    <xf numFmtId="47" fontId="1" fillId="14" borderId="62" xfId="0" applyNumberFormat="1" applyFont="1" applyFill="1" applyBorder="1" applyAlignment="1">
      <alignment horizontal="center"/>
    </xf>
    <xf numFmtId="0" fontId="1" fillId="14" borderId="41" xfId="0" applyFont="1" applyFill="1" applyBorder="1" applyAlignment="1">
      <alignment horizontal="left"/>
    </xf>
    <xf numFmtId="47" fontId="1" fillId="14" borderId="3" xfId="0" applyNumberFormat="1" applyFont="1" applyFill="1" applyBorder="1" applyAlignment="1">
      <alignment horizontal="center"/>
    </xf>
    <xf numFmtId="0" fontId="1" fillId="14" borderId="31" xfId="0" applyFont="1" applyFill="1" applyBorder="1" applyAlignment="1">
      <alignment horizontal="left"/>
    </xf>
    <xf numFmtId="0" fontId="1" fillId="14" borderId="71" xfId="0" applyFont="1" applyFill="1" applyBorder="1" applyAlignment="1">
      <alignment horizontal="left"/>
    </xf>
    <xf numFmtId="47" fontId="1" fillId="14" borderId="46" xfId="0" applyNumberFormat="1" applyFont="1" applyFill="1" applyBorder="1" applyAlignment="1">
      <alignment horizontal="center"/>
    </xf>
    <xf numFmtId="2" fontId="1" fillId="14" borderId="3" xfId="0" applyNumberFormat="1" applyFont="1" applyFill="1" applyBorder="1" applyAlignment="1">
      <alignment horizontal="center"/>
    </xf>
    <xf numFmtId="2" fontId="1" fillId="14" borderId="7" xfId="0" applyNumberFormat="1" applyFont="1" applyFill="1" applyBorder="1" applyAlignment="1">
      <alignment horizontal="center"/>
    </xf>
    <xf numFmtId="2" fontId="1" fillId="14" borderId="5" xfId="0" applyNumberFormat="1" applyFont="1" applyFill="1" applyBorder="1" applyAlignment="1">
      <alignment horizontal="center"/>
    </xf>
    <xf numFmtId="2" fontId="1" fillId="14" borderId="13" xfId="0" applyNumberFormat="1" applyFont="1" applyFill="1" applyBorder="1" applyAlignment="1">
      <alignment horizontal="center"/>
    </xf>
    <xf numFmtId="47" fontId="1" fillId="14" borderId="7" xfId="0" applyNumberFormat="1" applyFont="1" applyFill="1" applyBorder="1" applyAlignment="1">
      <alignment horizontal="center"/>
    </xf>
    <xf numFmtId="47" fontId="1" fillId="14" borderId="5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6" fillId="13" borderId="53" xfId="0" applyFont="1" applyFill="1" applyBorder="1" applyAlignment="1">
      <alignment horizontal="center"/>
    </xf>
    <xf numFmtId="0" fontId="16" fillId="13" borderId="60" xfId="0" applyFont="1" applyFill="1" applyBorder="1" applyAlignment="1">
      <alignment horizontal="center"/>
    </xf>
    <xf numFmtId="0" fontId="16" fillId="13" borderId="54" xfId="0" applyFont="1" applyFill="1" applyBorder="1" applyAlignment="1">
      <alignment horizontal="center"/>
    </xf>
    <xf numFmtId="0" fontId="17" fillId="14" borderId="53" xfId="0" applyFont="1" applyFill="1" applyBorder="1" applyAlignment="1">
      <alignment horizontal="center"/>
    </xf>
    <xf numFmtId="0" fontId="17" fillId="14" borderId="60" xfId="0" applyFont="1" applyFill="1" applyBorder="1" applyAlignment="1">
      <alignment horizontal="center"/>
    </xf>
    <xf numFmtId="0" fontId="17" fillId="14" borderId="5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3" fillId="13" borderId="37" xfId="0" applyFont="1" applyFill="1" applyBorder="1" applyAlignment="1">
      <alignment horizontal="center" vertical="center" wrapText="1"/>
    </xf>
    <xf numFmtId="0" fontId="13" fillId="13" borderId="38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center" vertical="center" wrapText="1"/>
    </xf>
    <xf numFmtId="0" fontId="6" fillId="13" borderId="37" xfId="0" applyFont="1" applyFill="1" applyBorder="1" applyAlignment="1">
      <alignment horizontal="center" vertical="center" wrapText="1"/>
    </xf>
    <xf numFmtId="0" fontId="6" fillId="13" borderId="38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69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13" fillId="13" borderId="33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34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3" borderId="32" xfId="0" applyFont="1" applyFill="1" applyBorder="1" applyAlignment="1">
      <alignment horizontal="center" vertical="center"/>
    </xf>
    <xf numFmtId="0" fontId="6" fillId="13" borderId="23" xfId="0" applyFont="1" applyFill="1" applyBorder="1" applyAlignment="1">
      <alignment horizontal="center" vertical="center"/>
    </xf>
    <xf numFmtId="0" fontId="6" fillId="13" borderId="0" xfId="0" applyFont="1" applyFill="1" applyBorder="1" applyAlignment="1">
      <alignment horizontal="center" vertical="center"/>
    </xf>
    <xf numFmtId="0" fontId="6" fillId="13" borderId="37" xfId="0" applyFont="1" applyFill="1" applyBorder="1" applyAlignment="1">
      <alignment horizontal="center" vertical="center"/>
    </xf>
    <xf numFmtId="0" fontId="6" fillId="13" borderId="24" xfId="0" applyFont="1" applyFill="1" applyBorder="1" applyAlignment="1">
      <alignment horizontal="center" vertical="center"/>
    </xf>
    <xf numFmtId="0" fontId="6" fillId="13" borderId="25" xfId="0" applyFont="1" applyFill="1" applyBorder="1" applyAlignment="1">
      <alignment horizontal="center" vertical="center"/>
    </xf>
    <xf numFmtId="0" fontId="6" fillId="13" borderId="38" xfId="0" applyFont="1" applyFill="1" applyBorder="1" applyAlignment="1">
      <alignment horizontal="center" vertical="center"/>
    </xf>
    <xf numFmtId="0" fontId="8" fillId="10" borderId="41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13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99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68"/>
  <sheetViews>
    <sheetView topLeftCell="A10" workbookViewId="0">
      <selection activeCell="B10" sqref="B10"/>
    </sheetView>
  </sheetViews>
  <sheetFormatPr baseColWidth="10" defaultColWidth="8.83203125" defaultRowHeight="11" x14ac:dyDescent="0.2"/>
  <cols>
    <col min="1" max="1" width="12.83203125" style="32" customWidth="1"/>
    <col min="2" max="2" width="11.33203125" style="31" customWidth="1"/>
    <col min="3" max="3" width="21.5" style="32" customWidth="1"/>
    <col min="4" max="4" width="28" style="31" customWidth="1"/>
    <col min="5" max="5" width="3.6640625" style="32" customWidth="1"/>
    <col min="6" max="6" width="20.6640625" style="31" customWidth="1"/>
    <col min="7" max="7" width="5.6640625" style="32" customWidth="1"/>
    <col min="8" max="8" width="2.6640625" style="31" customWidth="1"/>
    <col min="9" max="9" width="3.6640625" style="10" customWidth="1"/>
    <col min="10" max="10" width="20.6640625" style="31" customWidth="1"/>
    <col min="11" max="11" width="5.6640625" style="31" customWidth="1"/>
    <col min="12" max="12" width="2.6640625" style="31" customWidth="1"/>
    <col min="13" max="13" width="3.6640625" style="31" customWidth="1"/>
    <col min="14" max="14" width="20.6640625" style="31" customWidth="1"/>
    <col min="15" max="15" width="5.6640625" style="31" customWidth="1"/>
    <col min="16" max="16" width="2.6640625" style="31" customWidth="1"/>
    <col min="17" max="17" width="3.6640625" style="31" customWidth="1"/>
    <col min="18" max="18" width="20.6640625" style="31" customWidth="1"/>
    <col min="19" max="19" width="5.6640625" style="31" customWidth="1"/>
    <col min="20" max="20" width="2.6640625" style="31" customWidth="1"/>
    <col min="21" max="21" width="3.6640625" style="31" customWidth="1"/>
    <col min="22" max="22" width="20.6640625" style="31" customWidth="1"/>
    <col min="23" max="23" width="5.6640625" style="31" customWidth="1"/>
    <col min="24" max="16384" width="8.83203125" style="31"/>
  </cols>
  <sheetData>
    <row r="1" spans="1:7" ht="12" customHeight="1" thickBot="1" x14ac:dyDescent="0.25">
      <c r="A1" s="344" t="s">
        <v>56</v>
      </c>
      <c r="B1" s="345"/>
    </row>
    <row r="2" spans="1:7" customFormat="1" ht="12" customHeight="1" thickBot="1" x14ac:dyDescent="0.25">
      <c r="A2" s="342" t="s">
        <v>48</v>
      </c>
      <c r="B2" s="343"/>
    </row>
    <row r="3" spans="1:7" ht="12" customHeight="1" x14ac:dyDescent="0.2">
      <c r="A3" s="34"/>
      <c r="B3" s="30"/>
      <c r="C3" s="34"/>
      <c r="D3" s="30"/>
      <c r="E3" s="34"/>
      <c r="F3" s="30"/>
      <c r="G3" s="34"/>
    </row>
    <row r="4" spans="1:7" ht="15" x14ac:dyDescent="0.2">
      <c r="A4" s="313" t="s">
        <v>55</v>
      </c>
      <c r="B4" s="314">
        <v>258</v>
      </c>
      <c r="C4" s="315" t="s">
        <v>57</v>
      </c>
      <c r="D4" s="315" t="s">
        <v>58</v>
      </c>
    </row>
    <row r="5" spans="1:7" ht="15" x14ac:dyDescent="0.2">
      <c r="A5" s="313"/>
      <c r="B5" s="314">
        <v>291</v>
      </c>
      <c r="C5" s="315" t="s">
        <v>59</v>
      </c>
      <c r="D5" s="315" t="s">
        <v>60</v>
      </c>
    </row>
    <row r="6" spans="1:7" ht="15" x14ac:dyDescent="0.2">
      <c r="A6" s="313"/>
      <c r="B6" s="314">
        <v>417</v>
      </c>
      <c r="C6" s="315" t="s">
        <v>61</v>
      </c>
      <c r="D6" s="315" t="s">
        <v>62</v>
      </c>
    </row>
    <row r="7" spans="1:7" ht="15" x14ac:dyDescent="0.2">
      <c r="A7" s="313"/>
      <c r="B7" s="314">
        <v>439</v>
      </c>
      <c r="C7" s="315" t="s">
        <v>63</v>
      </c>
      <c r="D7" s="315" t="s">
        <v>64</v>
      </c>
    </row>
    <row r="8" spans="1:7" ht="15" x14ac:dyDescent="0.2">
      <c r="A8" s="313"/>
      <c r="B8" s="313"/>
      <c r="C8" s="313"/>
      <c r="D8" s="313"/>
    </row>
    <row r="9" spans="1:7" ht="15" x14ac:dyDescent="0.2">
      <c r="A9" s="313" t="s">
        <v>0</v>
      </c>
      <c r="B9" s="314">
        <v>255</v>
      </c>
      <c r="C9" s="315" t="s">
        <v>65</v>
      </c>
      <c r="D9" s="315" t="s">
        <v>66</v>
      </c>
    </row>
    <row r="10" spans="1:7" ht="15" x14ac:dyDescent="0.2">
      <c r="A10" s="313"/>
      <c r="B10" s="314">
        <v>267</v>
      </c>
      <c r="C10" s="315" t="s">
        <v>67</v>
      </c>
      <c r="D10" s="315" t="s">
        <v>68</v>
      </c>
    </row>
    <row r="11" spans="1:7" ht="15" x14ac:dyDescent="0.2">
      <c r="A11" s="313"/>
      <c r="B11" s="314">
        <v>292</v>
      </c>
      <c r="C11" s="315" t="s">
        <v>69</v>
      </c>
      <c r="D11" s="315" t="s">
        <v>64</v>
      </c>
    </row>
    <row r="12" spans="1:7" ht="15" x14ac:dyDescent="0.2">
      <c r="A12" s="313"/>
      <c r="B12" s="314">
        <v>310</v>
      </c>
      <c r="C12" s="315" t="s">
        <v>70</v>
      </c>
      <c r="D12" s="315" t="s">
        <v>71</v>
      </c>
    </row>
    <row r="13" spans="1:7" ht="15" x14ac:dyDescent="0.2">
      <c r="A13" s="313"/>
      <c r="B13" s="314">
        <v>319</v>
      </c>
      <c r="C13" s="315" t="s">
        <v>72</v>
      </c>
      <c r="D13" s="315" t="s">
        <v>73</v>
      </c>
    </row>
    <row r="14" spans="1:7" ht="15" x14ac:dyDescent="0.2">
      <c r="A14" s="313"/>
      <c r="B14" s="314">
        <v>320</v>
      </c>
      <c r="C14" s="315" t="s">
        <v>74</v>
      </c>
      <c r="D14" s="315" t="s">
        <v>75</v>
      </c>
    </row>
    <row r="15" spans="1:7" ht="15" x14ac:dyDescent="0.2">
      <c r="A15" s="313"/>
      <c r="B15" s="314">
        <v>343</v>
      </c>
      <c r="C15" s="315" t="s">
        <v>76</v>
      </c>
      <c r="D15" s="315" t="s">
        <v>77</v>
      </c>
    </row>
    <row r="16" spans="1:7" ht="15" x14ac:dyDescent="0.2">
      <c r="A16" s="313"/>
      <c r="B16" s="314">
        <v>352</v>
      </c>
      <c r="C16" s="315" t="s">
        <v>78</v>
      </c>
      <c r="D16" s="315" t="s">
        <v>79</v>
      </c>
    </row>
    <row r="17" spans="1:4" ht="15" x14ac:dyDescent="0.2">
      <c r="A17" s="313"/>
      <c r="B17" s="314">
        <v>363</v>
      </c>
      <c r="C17" s="315" t="s">
        <v>80</v>
      </c>
      <c r="D17" s="315" t="s">
        <v>81</v>
      </c>
    </row>
    <row r="18" spans="1:4" ht="15" x14ac:dyDescent="0.2">
      <c r="A18" s="313"/>
      <c r="B18" s="314">
        <v>365</v>
      </c>
      <c r="C18" s="315" t="s">
        <v>82</v>
      </c>
      <c r="D18" s="315" t="s">
        <v>58</v>
      </c>
    </row>
    <row r="19" spans="1:4" ht="15" x14ac:dyDescent="0.2">
      <c r="A19" s="313"/>
      <c r="B19" s="314">
        <v>381</v>
      </c>
      <c r="C19" s="315" t="s">
        <v>83</v>
      </c>
      <c r="D19" s="315" t="s">
        <v>84</v>
      </c>
    </row>
    <row r="20" spans="1:4" ht="15" x14ac:dyDescent="0.2">
      <c r="A20" s="313"/>
      <c r="B20" s="314">
        <v>386</v>
      </c>
      <c r="C20" s="315" t="s">
        <v>85</v>
      </c>
      <c r="D20" s="315" t="s">
        <v>86</v>
      </c>
    </row>
    <row r="21" spans="1:4" ht="15" x14ac:dyDescent="0.2">
      <c r="A21" s="313"/>
      <c r="B21" s="314">
        <v>392</v>
      </c>
      <c r="C21" s="315" t="s">
        <v>87</v>
      </c>
      <c r="D21" s="315" t="s">
        <v>62</v>
      </c>
    </row>
    <row r="22" spans="1:4" ht="15" x14ac:dyDescent="0.2">
      <c r="A22" s="313"/>
      <c r="B22" s="314">
        <v>412</v>
      </c>
      <c r="C22" s="315" t="s">
        <v>88</v>
      </c>
      <c r="D22" s="315" t="s">
        <v>89</v>
      </c>
    </row>
    <row r="23" spans="1:4" ht="15" x14ac:dyDescent="0.2">
      <c r="A23" s="313"/>
      <c r="B23" s="314">
        <v>413</v>
      </c>
      <c r="C23" s="315" t="s">
        <v>90</v>
      </c>
      <c r="D23" s="315" t="s">
        <v>91</v>
      </c>
    </row>
    <row r="24" spans="1:4" ht="15" x14ac:dyDescent="0.2">
      <c r="A24" s="313"/>
      <c r="B24" s="314">
        <v>421</v>
      </c>
      <c r="C24" s="315" t="s">
        <v>92</v>
      </c>
      <c r="D24" s="315" t="s">
        <v>93</v>
      </c>
    </row>
    <row r="25" spans="1:4" ht="15" x14ac:dyDescent="0.2">
      <c r="A25" s="313"/>
      <c r="B25" s="314">
        <v>424</v>
      </c>
      <c r="C25" s="315" t="s">
        <v>94</v>
      </c>
      <c r="D25" s="315" t="s">
        <v>86</v>
      </c>
    </row>
    <row r="26" spans="1:4" ht="15" x14ac:dyDescent="0.2">
      <c r="A26" s="313"/>
      <c r="B26" s="314">
        <v>427</v>
      </c>
      <c r="C26" s="315" t="s">
        <v>95</v>
      </c>
      <c r="D26" s="315" t="s">
        <v>58</v>
      </c>
    </row>
    <row r="27" spans="1:4" ht="15" x14ac:dyDescent="0.2">
      <c r="A27" s="313"/>
      <c r="B27" s="314">
        <v>431</v>
      </c>
      <c r="C27" s="315" t="s">
        <v>96</v>
      </c>
      <c r="D27" s="315" t="s">
        <v>97</v>
      </c>
    </row>
    <row r="28" spans="1:4" ht="15" x14ac:dyDescent="0.2">
      <c r="A28" s="313"/>
      <c r="B28" s="314">
        <v>432</v>
      </c>
      <c r="C28" s="315" t="s">
        <v>98</v>
      </c>
      <c r="D28" s="315" t="s">
        <v>99</v>
      </c>
    </row>
    <row r="29" spans="1:4" ht="15" x14ac:dyDescent="0.2">
      <c r="A29" s="313"/>
      <c r="B29" s="314">
        <v>436</v>
      </c>
      <c r="C29" s="315" t="s">
        <v>100</v>
      </c>
      <c r="D29" s="315" t="s">
        <v>58</v>
      </c>
    </row>
    <row r="30" spans="1:4" ht="15" x14ac:dyDescent="0.2">
      <c r="A30" s="313"/>
      <c r="B30" s="314">
        <v>440</v>
      </c>
      <c r="C30" s="315" t="s">
        <v>101</v>
      </c>
      <c r="D30" s="315" t="s">
        <v>102</v>
      </c>
    </row>
    <row r="31" spans="1:4" ht="15" x14ac:dyDescent="0.2">
      <c r="A31" s="313"/>
      <c r="B31" s="314">
        <v>455</v>
      </c>
      <c r="C31" s="315" t="s">
        <v>103</v>
      </c>
      <c r="D31" s="315" t="s">
        <v>104</v>
      </c>
    </row>
    <row r="32" spans="1:4" ht="15" x14ac:dyDescent="0.2">
      <c r="A32" s="313"/>
      <c r="B32" s="314">
        <v>462</v>
      </c>
      <c r="C32" s="315" t="s">
        <v>105</v>
      </c>
      <c r="D32" s="315" t="s">
        <v>93</v>
      </c>
    </row>
    <row r="33" spans="1:4" ht="15" x14ac:dyDescent="0.2">
      <c r="A33" s="313"/>
      <c r="B33" s="314">
        <v>464</v>
      </c>
      <c r="C33" s="315" t="s">
        <v>106</v>
      </c>
      <c r="D33" s="315" t="s">
        <v>107</v>
      </c>
    </row>
    <row r="34" spans="1:4" ht="15" x14ac:dyDescent="0.2">
      <c r="A34" s="313"/>
      <c r="B34" s="314">
        <v>466</v>
      </c>
      <c r="C34" s="315" t="s">
        <v>108</v>
      </c>
      <c r="D34" s="315" t="s">
        <v>73</v>
      </c>
    </row>
    <row r="35" spans="1:4" ht="15" x14ac:dyDescent="0.2">
      <c r="A35" s="313"/>
      <c r="B35" s="313"/>
      <c r="C35" s="313"/>
      <c r="D35" s="313"/>
    </row>
    <row r="36" spans="1:4" ht="15" x14ac:dyDescent="0.2">
      <c r="A36" s="313" t="s">
        <v>34</v>
      </c>
      <c r="B36" s="314">
        <v>264</v>
      </c>
      <c r="C36" s="315" t="s">
        <v>109</v>
      </c>
      <c r="D36" s="315" t="s">
        <v>110</v>
      </c>
    </row>
    <row r="37" spans="1:4" ht="15" x14ac:dyDescent="0.2">
      <c r="A37" s="313"/>
      <c r="B37" s="314">
        <v>296</v>
      </c>
      <c r="C37" s="315" t="s">
        <v>111</v>
      </c>
      <c r="D37" s="315" t="s">
        <v>62</v>
      </c>
    </row>
    <row r="38" spans="1:4" ht="15" x14ac:dyDescent="0.2">
      <c r="A38" s="313"/>
      <c r="B38" s="314">
        <v>301</v>
      </c>
      <c r="C38" s="315" t="s">
        <v>112</v>
      </c>
      <c r="D38" s="315" t="s">
        <v>66</v>
      </c>
    </row>
    <row r="39" spans="1:4" ht="15" x14ac:dyDescent="0.2">
      <c r="A39" s="313"/>
      <c r="B39" s="314">
        <v>320</v>
      </c>
      <c r="C39" s="315" t="s">
        <v>74</v>
      </c>
      <c r="D39" s="315" t="s">
        <v>75</v>
      </c>
    </row>
    <row r="40" spans="1:4" ht="15" x14ac:dyDescent="0.2">
      <c r="A40" s="313"/>
      <c r="B40" s="314">
        <v>343</v>
      </c>
      <c r="C40" s="315" t="s">
        <v>76</v>
      </c>
      <c r="D40" s="315" t="s">
        <v>77</v>
      </c>
    </row>
    <row r="41" spans="1:4" ht="15" x14ac:dyDescent="0.2">
      <c r="A41" s="313"/>
      <c r="B41" s="314">
        <v>346</v>
      </c>
      <c r="C41" s="315" t="s">
        <v>113</v>
      </c>
      <c r="D41" s="315" t="s">
        <v>114</v>
      </c>
    </row>
    <row r="42" spans="1:4" ht="15" x14ac:dyDescent="0.2">
      <c r="A42" s="313"/>
      <c r="B42" s="314">
        <v>352</v>
      </c>
      <c r="C42" s="315" t="s">
        <v>78</v>
      </c>
      <c r="D42" s="315" t="s">
        <v>79</v>
      </c>
    </row>
    <row r="43" spans="1:4" ht="15" x14ac:dyDescent="0.2">
      <c r="A43" s="313"/>
      <c r="B43" s="314">
        <v>371</v>
      </c>
      <c r="C43" s="315" t="s">
        <v>115</v>
      </c>
      <c r="D43" s="315" t="s">
        <v>97</v>
      </c>
    </row>
    <row r="44" spans="1:4" ht="15" x14ac:dyDescent="0.2">
      <c r="A44" s="313"/>
      <c r="B44" s="314">
        <v>373</v>
      </c>
      <c r="C44" s="315" t="s">
        <v>116</v>
      </c>
      <c r="D44" s="315" t="s">
        <v>117</v>
      </c>
    </row>
    <row r="45" spans="1:4" ht="15" x14ac:dyDescent="0.2">
      <c r="A45" s="313"/>
      <c r="B45" s="314">
        <v>394</v>
      </c>
      <c r="C45" s="315" t="s">
        <v>118</v>
      </c>
      <c r="D45" s="315" t="s">
        <v>93</v>
      </c>
    </row>
    <row r="46" spans="1:4" ht="15" x14ac:dyDescent="0.2">
      <c r="A46" s="313"/>
      <c r="B46" s="314">
        <v>412</v>
      </c>
      <c r="C46" s="315" t="s">
        <v>88</v>
      </c>
      <c r="D46" s="315" t="s">
        <v>89</v>
      </c>
    </row>
    <row r="47" spans="1:4" ht="15" x14ac:dyDescent="0.2">
      <c r="A47" s="313"/>
      <c r="B47" s="314">
        <v>424</v>
      </c>
      <c r="C47" s="315" t="s">
        <v>94</v>
      </c>
      <c r="D47" s="315" t="s">
        <v>86</v>
      </c>
    </row>
    <row r="48" spans="1:4" ht="15" x14ac:dyDescent="0.2">
      <c r="A48" s="313"/>
      <c r="B48" s="314">
        <v>427</v>
      </c>
      <c r="C48" s="315" t="s">
        <v>95</v>
      </c>
      <c r="D48" s="315" t="s">
        <v>58</v>
      </c>
    </row>
    <row r="49" spans="1:4" ht="15" x14ac:dyDescent="0.2">
      <c r="A49" s="313"/>
      <c r="B49" s="314">
        <v>432</v>
      </c>
      <c r="C49" s="315" t="s">
        <v>98</v>
      </c>
      <c r="D49" s="315" t="s">
        <v>99</v>
      </c>
    </row>
    <row r="50" spans="1:4" ht="15" x14ac:dyDescent="0.2">
      <c r="A50" s="313"/>
      <c r="B50" s="314">
        <v>438</v>
      </c>
      <c r="C50" s="315" t="s">
        <v>119</v>
      </c>
      <c r="D50" s="315" t="s">
        <v>120</v>
      </c>
    </row>
    <row r="51" spans="1:4" ht="15" x14ac:dyDescent="0.2">
      <c r="A51" s="313"/>
      <c r="B51" s="314">
        <v>440</v>
      </c>
      <c r="C51" s="315" t="s">
        <v>101</v>
      </c>
      <c r="D51" s="315" t="s">
        <v>102</v>
      </c>
    </row>
    <row r="52" spans="1:4" ht="15" x14ac:dyDescent="0.2">
      <c r="A52" s="313"/>
      <c r="B52" s="314">
        <v>443</v>
      </c>
      <c r="C52" s="315" t="s">
        <v>121</v>
      </c>
      <c r="D52" s="315" t="s">
        <v>66</v>
      </c>
    </row>
    <row r="53" spans="1:4" ht="15" x14ac:dyDescent="0.2">
      <c r="A53" s="313"/>
      <c r="B53" s="314">
        <v>447</v>
      </c>
      <c r="C53" s="315" t="s">
        <v>122</v>
      </c>
      <c r="D53" s="315" t="s">
        <v>91</v>
      </c>
    </row>
    <row r="54" spans="1:4" ht="15" x14ac:dyDescent="0.2">
      <c r="A54" s="313"/>
      <c r="B54" s="314">
        <v>459</v>
      </c>
      <c r="C54" s="315" t="s">
        <v>123</v>
      </c>
      <c r="D54" s="315" t="s">
        <v>99</v>
      </c>
    </row>
    <row r="55" spans="1:4" ht="15" x14ac:dyDescent="0.2">
      <c r="A55" s="313"/>
      <c r="B55" s="314">
        <v>460</v>
      </c>
      <c r="C55" s="315" t="s">
        <v>124</v>
      </c>
      <c r="D55" s="315" t="s">
        <v>125</v>
      </c>
    </row>
    <row r="56" spans="1:4" ht="15" x14ac:dyDescent="0.2">
      <c r="A56" s="313"/>
      <c r="B56" s="314">
        <v>474</v>
      </c>
      <c r="C56" s="315" t="s">
        <v>126</v>
      </c>
      <c r="D56" s="315" t="s">
        <v>127</v>
      </c>
    </row>
    <row r="57" spans="1:4" ht="15" x14ac:dyDescent="0.2">
      <c r="A57" s="313"/>
      <c r="B57" s="313"/>
      <c r="C57" s="313"/>
      <c r="D57" s="313"/>
    </row>
    <row r="58" spans="1:4" ht="15" x14ac:dyDescent="0.2">
      <c r="A58" s="313" t="s">
        <v>36</v>
      </c>
      <c r="B58" s="314">
        <v>287</v>
      </c>
      <c r="C58" s="315" t="s">
        <v>128</v>
      </c>
      <c r="D58" s="315" t="s">
        <v>64</v>
      </c>
    </row>
    <row r="59" spans="1:4" ht="15" x14ac:dyDescent="0.2">
      <c r="A59" s="313"/>
      <c r="B59" s="314">
        <v>339</v>
      </c>
      <c r="C59" s="315" t="s">
        <v>129</v>
      </c>
      <c r="D59" s="315" t="s">
        <v>81</v>
      </c>
    </row>
    <row r="60" spans="1:4" ht="15" x14ac:dyDescent="0.2">
      <c r="A60" s="313"/>
      <c r="B60" s="314">
        <v>378</v>
      </c>
      <c r="C60" s="315" t="s">
        <v>130</v>
      </c>
      <c r="D60" s="315" t="s">
        <v>120</v>
      </c>
    </row>
    <row r="61" spans="1:4" ht="15" x14ac:dyDescent="0.2">
      <c r="A61" s="313"/>
      <c r="B61" s="314">
        <v>406</v>
      </c>
      <c r="C61" s="315" t="s">
        <v>131</v>
      </c>
      <c r="D61" s="315" t="s">
        <v>58</v>
      </c>
    </row>
    <row r="62" spans="1:4" ht="15" x14ac:dyDescent="0.2">
      <c r="A62" s="313"/>
      <c r="B62" s="314">
        <v>408</v>
      </c>
      <c r="C62" s="315" t="s">
        <v>132</v>
      </c>
      <c r="D62" s="315" t="s">
        <v>133</v>
      </c>
    </row>
    <row r="63" spans="1:4" ht="15" x14ac:dyDescent="0.2">
      <c r="A63" s="313"/>
      <c r="B63" s="314">
        <v>409</v>
      </c>
      <c r="C63" s="315" t="s">
        <v>134</v>
      </c>
      <c r="D63" s="315" t="s">
        <v>97</v>
      </c>
    </row>
    <row r="64" spans="1:4" ht="15" x14ac:dyDescent="0.2">
      <c r="A64" s="313"/>
      <c r="B64" s="314">
        <v>426</v>
      </c>
      <c r="C64" s="315" t="s">
        <v>135</v>
      </c>
      <c r="D64" s="315" t="s">
        <v>89</v>
      </c>
    </row>
    <row r="65" spans="1:4" ht="15" x14ac:dyDescent="0.2">
      <c r="A65" s="313"/>
      <c r="B65" s="314">
        <v>437</v>
      </c>
      <c r="C65" s="315" t="s">
        <v>136</v>
      </c>
      <c r="D65" s="315" t="s">
        <v>104</v>
      </c>
    </row>
    <row r="66" spans="1:4" ht="15" x14ac:dyDescent="0.2">
      <c r="A66" s="313"/>
      <c r="B66" s="314">
        <v>453</v>
      </c>
      <c r="C66" s="315" t="s">
        <v>137</v>
      </c>
      <c r="D66" s="315" t="s">
        <v>84</v>
      </c>
    </row>
    <row r="67" spans="1:4" ht="15" x14ac:dyDescent="0.2">
      <c r="A67" s="313"/>
      <c r="B67" s="314">
        <v>456</v>
      </c>
      <c r="C67" s="315" t="s">
        <v>138</v>
      </c>
      <c r="D67" s="315" t="s">
        <v>97</v>
      </c>
    </row>
    <row r="68" spans="1:4" ht="15" x14ac:dyDescent="0.2">
      <c r="A68" s="313"/>
      <c r="B68" s="314">
        <v>474</v>
      </c>
      <c r="C68" s="315" t="s">
        <v>126</v>
      </c>
      <c r="D68" s="315" t="s">
        <v>127</v>
      </c>
    </row>
    <row r="69" spans="1:4" ht="15" x14ac:dyDescent="0.2">
      <c r="A69" s="313"/>
      <c r="B69" s="313"/>
      <c r="C69" s="313"/>
      <c r="D69" s="313"/>
    </row>
    <row r="70" spans="1:4" ht="15" x14ac:dyDescent="0.2">
      <c r="A70" s="313" t="s">
        <v>25</v>
      </c>
      <c r="B70" s="314">
        <v>265</v>
      </c>
      <c r="C70" s="315" t="s">
        <v>139</v>
      </c>
      <c r="D70" s="315" t="s">
        <v>140</v>
      </c>
    </row>
    <row r="71" spans="1:4" ht="15" x14ac:dyDescent="0.2">
      <c r="A71" s="313"/>
      <c r="B71" s="314">
        <v>298</v>
      </c>
      <c r="C71" s="315" t="s">
        <v>141</v>
      </c>
      <c r="D71" s="315" t="s">
        <v>75</v>
      </c>
    </row>
    <row r="72" spans="1:4" ht="15" x14ac:dyDescent="0.2">
      <c r="A72" s="313"/>
      <c r="B72" s="314">
        <v>328</v>
      </c>
      <c r="C72" s="315" t="s">
        <v>142</v>
      </c>
      <c r="D72" s="315" t="s">
        <v>68</v>
      </c>
    </row>
    <row r="73" spans="1:4" ht="15" x14ac:dyDescent="0.2">
      <c r="A73" s="313"/>
      <c r="B73" s="314">
        <v>334</v>
      </c>
      <c r="C73" s="315" t="s">
        <v>143</v>
      </c>
      <c r="D73" s="315" t="s">
        <v>117</v>
      </c>
    </row>
    <row r="74" spans="1:4" ht="15" x14ac:dyDescent="0.2">
      <c r="A74" s="313"/>
      <c r="B74" s="314">
        <v>355</v>
      </c>
      <c r="C74" s="315" t="s">
        <v>144</v>
      </c>
      <c r="D74" s="315" t="s">
        <v>145</v>
      </c>
    </row>
    <row r="75" spans="1:4" ht="15" x14ac:dyDescent="0.2">
      <c r="A75" s="313"/>
      <c r="B75" s="314">
        <v>360</v>
      </c>
      <c r="C75" s="315" t="s">
        <v>146</v>
      </c>
      <c r="D75" s="315" t="s">
        <v>89</v>
      </c>
    </row>
    <row r="76" spans="1:4" ht="15" x14ac:dyDescent="0.2">
      <c r="A76" s="313"/>
      <c r="B76" s="314">
        <v>376</v>
      </c>
      <c r="C76" s="315" t="s">
        <v>147</v>
      </c>
      <c r="D76" s="315" t="s">
        <v>114</v>
      </c>
    </row>
    <row r="77" spans="1:4" ht="15" x14ac:dyDescent="0.2">
      <c r="A77" s="313"/>
      <c r="B77" s="314">
        <v>380</v>
      </c>
      <c r="C77" s="315" t="s">
        <v>148</v>
      </c>
      <c r="D77" s="315" t="s">
        <v>140</v>
      </c>
    </row>
    <row r="78" spans="1:4" ht="15" x14ac:dyDescent="0.2">
      <c r="A78" s="313"/>
      <c r="B78" s="314">
        <v>387</v>
      </c>
      <c r="C78" s="315" t="s">
        <v>149</v>
      </c>
      <c r="D78" s="315" t="s">
        <v>140</v>
      </c>
    </row>
    <row r="79" spans="1:4" ht="15" x14ac:dyDescent="0.2">
      <c r="A79" s="313"/>
      <c r="B79" s="314">
        <v>388</v>
      </c>
      <c r="C79" s="315" t="s">
        <v>150</v>
      </c>
      <c r="D79" s="315" t="s">
        <v>120</v>
      </c>
    </row>
    <row r="80" spans="1:4" ht="15" x14ac:dyDescent="0.2">
      <c r="A80" s="313"/>
      <c r="B80" s="314">
        <v>398</v>
      </c>
      <c r="C80" s="315" t="s">
        <v>151</v>
      </c>
      <c r="D80" s="315" t="s">
        <v>58</v>
      </c>
    </row>
    <row r="81" spans="1:4" ht="15" x14ac:dyDescent="0.2">
      <c r="A81" s="313"/>
      <c r="B81" s="314">
        <v>422</v>
      </c>
      <c r="C81" s="315" t="s">
        <v>152</v>
      </c>
      <c r="D81" s="315" t="s">
        <v>68</v>
      </c>
    </row>
    <row r="82" spans="1:4" ht="15" x14ac:dyDescent="0.2">
      <c r="A82" s="313"/>
      <c r="B82" s="314">
        <v>459</v>
      </c>
      <c r="C82" s="315" t="s">
        <v>123</v>
      </c>
      <c r="D82" s="315" t="s">
        <v>99</v>
      </c>
    </row>
    <row r="83" spans="1:4" ht="15" x14ac:dyDescent="0.2">
      <c r="A83" s="313"/>
      <c r="B83" s="314">
        <v>471</v>
      </c>
      <c r="C83" s="315" t="s">
        <v>153</v>
      </c>
      <c r="D83" s="315" t="s">
        <v>75</v>
      </c>
    </row>
    <row r="84" spans="1:4" ht="15" x14ac:dyDescent="0.2">
      <c r="A84" s="313"/>
      <c r="B84" s="314">
        <v>472</v>
      </c>
      <c r="C84" s="315" t="s">
        <v>154</v>
      </c>
      <c r="D84" s="315" t="s">
        <v>155</v>
      </c>
    </row>
    <row r="85" spans="1:4" ht="15" x14ac:dyDescent="0.2">
      <c r="A85" s="313"/>
      <c r="B85" s="314"/>
      <c r="C85" s="315"/>
      <c r="D85" s="315"/>
    </row>
    <row r="86" spans="1:4" ht="15" x14ac:dyDescent="0.2">
      <c r="A86" s="314" t="s">
        <v>30</v>
      </c>
      <c r="B86" s="314">
        <v>256</v>
      </c>
      <c r="C86" s="315" t="s">
        <v>156</v>
      </c>
      <c r="D86" s="315" t="s">
        <v>79</v>
      </c>
    </row>
    <row r="87" spans="1:4" ht="15" x14ac:dyDescent="0.2">
      <c r="A87" s="313"/>
      <c r="B87" s="314">
        <v>270</v>
      </c>
      <c r="C87" s="315" t="s">
        <v>157</v>
      </c>
      <c r="D87" s="315" t="s">
        <v>158</v>
      </c>
    </row>
    <row r="88" spans="1:4" ht="15" x14ac:dyDescent="0.2">
      <c r="A88" s="313"/>
      <c r="B88" s="314">
        <v>282</v>
      </c>
      <c r="C88" s="315" t="s">
        <v>159</v>
      </c>
      <c r="D88" s="315" t="s">
        <v>58</v>
      </c>
    </row>
    <row r="89" spans="1:4" ht="15" x14ac:dyDescent="0.2">
      <c r="A89" s="313"/>
      <c r="B89" s="314">
        <v>305</v>
      </c>
      <c r="C89" s="315" t="s">
        <v>160</v>
      </c>
      <c r="D89" s="315" t="s">
        <v>161</v>
      </c>
    </row>
    <row r="90" spans="1:4" ht="15" x14ac:dyDescent="0.2">
      <c r="A90" s="313"/>
      <c r="B90" s="314">
        <v>329</v>
      </c>
      <c r="C90" s="315" t="s">
        <v>162</v>
      </c>
      <c r="D90" s="315" t="s">
        <v>117</v>
      </c>
    </row>
    <row r="91" spans="1:4" ht="15" x14ac:dyDescent="0.2">
      <c r="A91" s="313"/>
      <c r="B91" s="314">
        <v>330</v>
      </c>
      <c r="C91" s="315" t="s">
        <v>163</v>
      </c>
      <c r="D91" s="315" t="s">
        <v>68</v>
      </c>
    </row>
    <row r="92" spans="1:4" ht="15" x14ac:dyDescent="0.2">
      <c r="A92" s="313"/>
      <c r="B92" s="314">
        <v>341</v>
      </c>
      <c r="C92" s="315" t="s">
        <v>164</v>
      </c>
      <c r="D92" s="315" t="s">
        <v>140</v>
      </c>
    </row>
    <row r="93" spans="1:4" ht="15" x14ac:dyDescent="0.2">
      <c r="A93" s="313"/>
      <c r="B93" s="314">
        <v>355</v>
      </c>
      <c r="C93" s="315" t="s">
        <v>144</v>
      </c>
      <c r="D93" s="315" t="s">
        <v>145</v>
      </c>
    </row>
    <row r="94" spans="1:4" ht="15" x14ac:dyDescent="0.2">
      <c r="A94" s="313"/>
      <c r="B94" s="314">
        <v>366</v>
      </c>
      <c r="C94" s="315" t="s">
        <v>165</v>
      </c>
      <c r="D94" s="315" t="s">
        <v>120</v>
      </c>
    </row>
    <row r="95" spans="1:4" ht="15" x14ac:dyDescent="0.2">
      <c r="A95" s="313"/>
      <c r="B95" s="314">
        <v>369</v>
      </c>
      <c r="C95" s="315" t="s">
        <v>166</v>
      </c>
      <c r="D95" s="315" t="s">
        <v>167</v>
      </c>
    </row>
    <row r="96" spans="1:4" ht="15" x14ac:dyDescent="0.2">
      <c r="A96" s="313"/>
      <c r="B96" s="314">
        <v>410</v>
      </c>
      <c r="C96" s="315" t="s">
        <v>168</v>
      </c>
      <c r="D96" s="315" t="s">
        <v>104</v>
      </c>
    </row>
    <row r="97" spans="1:4" ht="15" x14ac:dyDescent="0.2">
      <c r="A97" s="313"/>
      <c r="B97" s="314">
        <v>419</v>
      </c>
      <c r="C97" s="315" t="s">
        <v>169</v>
      </c>
      <c r="D97" s="315" t="s">
        <v>97</v>
      </c>
    </row>
    <row r="98" spans="1:4" ht="15" x14ac:dyDescent="0.2">
      <c r="A98" s="313"/>
      <c r="B98" s="314">
        <v>441</v>
      </c>
      <c r="C98" s="315" t="s">
        <v>170</v>
      </c>
      <c r="D98" s="315" t="s">
        <v>91</v>
      </c>
    </row>
    <row r="99" spans="1:4" ht="15" x14ac:dyDescent="0.2">
      <c r="A99" s="313"/>
      <c r="B99" s="314">
        <v>443</v>
      </c>
      <c r="C99" s="315" t="s">
        <v>121</v>
      </c>
      <c r="D99" s="315" t="s">
        <v>66</v>
      </c>
    </row>
    <row r="100" spans="1:4" ht="15" x14ac:dyDescent="0.2">
      <c r="A100" s="313"/>
      <c r="B100" s="314">
        <v>451</v>
      </c>
      <c r="C100" s="315" t="s">
        <v>171</v>
      </c>
      <c r="D100" s="315" t="s">
        <v>68</v>
      </c>
    </row>
    <row r="101" spans="1:4" ht="15" x14ac:dyDescent="0.2">
      <c r="A101" s="313"/>
      <c r="B101" s="314">
        <v>465</v>
      </c>
      <c r="C101" s="315" t="s">
        <v>172</v>
      </c>
      <c r="D101" s="315" t="s">
        <v>120</v>
      </c>
    </row>
    <row r="102" spans="1:4" ht="15" x14ac:dyDescent="0.2">
      <c r="A102" s="313"/>
      <c r="B102" s="313"/>
      <c r="C102" s="313"/>
      <c r="D102" s="313"/>
    </row>
    <row r="103" spans="1:4" ht="15" x14ac:dyDescent="0.2">
      <c r="A103" s="313" t="s">
        <v>39</v>
      </c>
      <c r="B103" s="314">
        <v>257</v>
      </c>
      <c r="C103" s="315" t="s">
        <v>173</v>
      </c>
      <c r="D103" s="315" t="s">
        <v>62</v>
      </c>
    </row>
    <row r="104" spans="1:4" ht="15" x14ac:dyDescent="0.2">
      <c r="A104" s="313"/>
      <c r="B104" s="314">
        <v>289</v>
      </c>
      <c r="C104" s="315" t="s">
        <v>174</v>
      </c>
      <c r="D104" s="315" t="s">
        <v>91</v>
      </c>
    </row>
    <row r="105" spans="1:4" ht="15" x14ac:dyDescent="0.2">
      <c r="A105" s="313"/>
      <c r="B105" s="314">
        <v>301</v>
      </c>
      <c r="C105" s="315" t="s">
        <v>112</v>
      </c>
      <c r="D105" s="315" t="s">
        <v>66</v>
      </c>
    </row>
    <row r="106" spans="1:4" ht="15" x14ac:dyDescent="0.2">
      <c r="A106" s="313"/>
      <c r="B106" s="314">
        <v>310</v>
      </c>
      <c r="C106" s="315" t="s">
        <v>70</v>
      </c>
      <c r="D106" s="315" t="s">
        <v>71</v>
      </c>
    </row>
    <row r="107" spans="1:4" ht="15" x14ac:dyDescent="0.2">
      <c r="A107" s="313"/>
      <c r="B107" s="314">
        <v>316</v>
      </c>
      <c r="C107" s="315" t="s">
        <v>175</v>
      </c>
      <c r="D107" s="315" t="s">
        <v>117</v>
      </c>
    </row>
    <row r="108" spans="1:4" ht="15" x14ac:dyDescent="0.2">
      <c r="A108" s="313"/>
      <c r="B108" s="314">
        <v>319</v>
      </c>
      <c r="C108" s="315" t="s">
        <v>72</v>
      </c>
      <c r="D108" s="315" t="s">
        <v>73</v>
      </c>
    </row>
    <row r="109" spans="1:4" ht="15" x14ac:dyDescent="0.2">
      <c r="A109" s="313"/>
      <c r="B109" s="314">
        <v>349</v>
      </c>
      <c r="C109" s="315" t="s">
        <v>176</v>
      </c>
      <c r="D109" s="315" t="s">
        <v>75</v>
      </c>
    </row>
    <row r="110" spans="1:4" ht="15" x14ac:dyDescent="0.2">
      <c r="A110" s="313"/>
      <c r="B110" s="314">
        <v>365</v>
      </c>
      <c r="C110" s="315" t="s">
        <v>82</v>
      </c>
      <c r="D110" s="315" t="s">
        <v>58</v>
      </c>
    </row>
    <row r="111" spans="1:4" ht="15" x14ac:dyDescent="0.2">
      <c r="A111" s="313"/>
      <c r="B111" s="314">
        <v>368</v>
      </c>
      <c r="C111" s="315" t="s">
        <v>177</v>
      </c>
      <c r="D111" s="315" t="s">
        <v>110</v>
      </c>
    </row>
    <row r="112" spans="1:4" ht="15" x14ac:dyDescent="0.2">
      <c r="A112" s="313"/>
      <c r="B112" s="314">
        <v>376</v>
      </c>
      <c r="C112" s="315" t="s">
        <v>147</v>
      </c>
      <c r="D112" s="315" t="s">
        <v>114</v>
      </c>
    </row>
    <row r="113" spans="1:4" ht="15" x14ac:dyDescent="0.2">
      <c r="A113" s="313"/>
      <c r="B113" s="314">
        <v>397</v>
      </c>
      <c r="C113" s="315" t="s">
        <v>178</v>
      </c>
      <c r="D113" s="315" t="s">
        <v>81</v>
      </c>
    </row>
    <row r="114" spans="1:4" ht="15" x14ac:dyDescent="0.2">
      <c r="A114" s="313"/>
      <c r="B114" s="314">
        <v>431</v>
      </c>
      <c r="C114" s="315" t="s">
        <v>96</v>
      </c>
      <c r="D114" s="315" t="s">
        <v>97</v>
      </c>
    </row>
    <row r="115" spans="1:4" ht="15" x14ac:dyDescent="0.2">
      <c r="A115" s="313"/>
      <c r="B115" s="314">
        <v>437</v>
      </c>
      <c r="C115" s="315" t="s">
        <v>136</v>
      </c>
      <c r="D115" s="315" t="s">
        <v>104</v>
      </c>
    </row>
    <row r="116" spans="1:4" ht="15" x14ac:dyDescent="0.2">
      <c r="A116" s="313"/>
      <c r="B116" s="314">
        <v>445</v>
      </c>
      <c r="C116" s="315" t="s">
        <v>179</v>
      </c>
      <c r="D116" s="315" t="s">
        <v>180</v>
      </c>
    </row>
    <row r="117" spans="1:4" ht="15" x14ac:dyDescent="0.2">
      <c r="A117" s="313"/>
      <c r="B117" s="314">
        <v>455</v>
      </c>
      <c r="C117" s="315" t="s">
        <v>103</v>
      </c>
      <c r="D117" s="315" t="s">
        <v>104</v>
      </c>
    </row>
    <row r="118" spans="1:4" ht="15" x14ac:dyDescent="0.2">
      <c r="A118" s="313"/>
      <c r="B118" s="314">
        <v>460</v>
      </c>
      <c r="C118" s="315" t="s">
        <v>124</v>
      </c>
      <c r="D118" s="315" t="s">
        <v>125</v>
      </c>
    </row>
    <row r="119" spans="1:4" ht="15" x14ac:dyDescent="0.2">
      <c r="A119" s="313"/>
      <c r="B119" s="314">
        <v>464</v>
      </c>
      <c r="C119" s="315" t="s">
        <v>106</v>
      </c>
      <c r="D119" s="315" t="s">
        <v>107</v>
      </c>
    </row>
    <row r="120" spans="1:4" ht="15" x14ac:dyDescent="0.2">
      <c r="A120" s="313"/>
      <c r="B120" s="314">
        <v>467</v>
      </c>
      <c r="C120" s="315" t="s">
        <v>181</v>
      </c>
      <c r="D120" s="315" t="s">
        <v>91</v>
      </c>
    </row>
    <row r="121" spans="1:4" ht="15" x14ac:dyDescent="0.2">
      <c r="A121" s="313"/>
      <c r="B121" s="314">
        <v>471</v>
      </c>
      <c r="C121" s="315" t="s">
        <v>153</v>
      </c>
      <c r="D121" s="315" t="s">
        <v>75</v>
      </c>
    </row>
    <row r="122" spans="1:4" ht="15" x14ac:dyDescent="0.2">
      <c r="A122" s="313"/>
      <c r="B122" s="314"/>
      <c r="C122" s="315"/>
      <c r="D122" s="315"/>
    </row>
    <row r="123" spans="1:4" ht="15" x14ac:dyDescent="0.2">
      <c r="A123" s="314" t="s">
        <v>40</v>
      </c>
      <c r="B123" s="314">
        <v>255</v>
      </c>
      <c r="C123" s="315" t="s">
        <v>65</v>
      </c>
      <c r="D123" s="315" t="s">
        <v>66</v>
      </c>
    </row>
    <row r="124" spans="1:4" ht="15" x14ac:dyDescent="0.2">
      <c r="A124" s="313"/>
      <c r="B124" s="314">
        <v>277</v>
      </c>
      <c r="C124" s="315" t="s">
        <v>182</v>
      </c>
      <c r="D124" s="315" t="s">
        <v>75</v>
      </c>
    </row>
    <row r="125" spans="1:4" ht="15" x14ac:dyDescent="0.2">
      <c r="A125" s="313"/>
      <c r="B125" s="314">
        <v>315</v>
      </c>
      <c r="C125" s="315" t="s">
        <v>183</v>
      </c>
      <c r="D125" s="315" t="s">
        <v>86</v>
      </c>
    </row>
    <row r="126" spans="1:4" ht="15" x14ac:dyDescent="0.2">
      <c r="A126" s="313"/>
      <c r="B126" s="314">
        <v>316</v>
      </c>
      <c r="C126" s="315" t="s">
        <v>175</v>
      </c>
      <c r="D126" s="315" t="s">
        <v>117</v>
      </c>
    </row>
    <row r="127" spans="1:4" ht="15" x14ac:dyDescent="0.2">
      <c r="A127" s="313"/>
      <c r="B127" s="314">
        <v>399</v>
      </c>
      <c r="C127" s="315" t="s">
        <v>184</v>
      </c>
      <c r="D127" s="315" t="s">
        <v>91</v>
      </c>
    </row>
    <row r="128" spans="1:4" ht="15" x14ac:dyDescent="0.2">
      <c r="A128" s="313"/>
      <c r="B128" s="314">
        <v>417</v>
      </c>
      <c r="C128" s="315" t="s">
        <v>61</v>
      </c>
      <c r="D128" s="315" t="s">
        <v>62</v>
      </c>
    </row>
    <row r="129" spans="1:4" ht="15" x14ac:dyDescent="0.2">
      <c r="A129" s="313"/>
      <c r="B129" s="314">
        <v>445</v>
      </c>
      <c r="C129" s="315" t="s">
        <v>179</v>
      </c>
      <c r="D129" s="315" t="s">
        <v>180</v>
      </c>
    </row>
    <row r="130" spans="1:4" ht="15" x14ac:dyDescent="0.2">
      <c r="A130" s="313"/>
      <c r="B130" s="314">
        <v>463</v>
      </c>
      <c r="C130" s="315" t="s">
        <v>185</v>
      </c>
      <c r="D130" s="315" t="s">
        <v>91</v>
      </c>
    </row>
    <row r="131" spans="1:4" ht="15" x14ac:dyDescent="0.2">
      <c r="A131" s="313"/>
      <c r="B131" s="314">
        <v>473</v>
      </c>
      <c r="C131" s="315" t="s">
        <v>186</v>
      </c>
      <c r="D131" s="315" t="s">
        <v>187</v>
      </c>
    </row>
    <row r="132" spans="1:4" ht="15" x14ac:dyDescent="0.2">
      <c r="A132" s="313"/>
      <c r="B132" s="313"/>
      <c r="C132" s="313"/>
      <c r="D132" s="313"/>
    </row>
    <row r="133" spans="1:4" ht="15" x14ac:dyDescent="0.2">
      <c r="A133" s="313" t="s">
        <v>41</v>
      </c>
      <c r="B133" s="314">
        <v>423</v>
      </c>
      <c r="C133" s="315" t="s">
        <v>188</v>
      </c>
      <c r="D133" s="315" t="s">
        <v>68</v>
      </c>
    </row>
    <row r="134" spans="1:4" ht="15" x14ac:dyDescent="0.2">
      <c r="A134" s="313"/>
      <c r="B134" s="314">
        <v>446</v>
      </c>
      <c r="C134" s="315" t="s">
        <v>189</v>
      </c>
      <c r="D134" s="315" t="s">
        <v>75</v>
      </c>
    </row>
    <row r="135" spans="1:4" ht="15" x14ac:dyDescent="0.2">
      <c r="A135" s="313"/>
      <c r="B135" s="313"/>
      <c r="C135" s="313"/>
      <c r="D135" s="313"/>
    </row>
    <row r="136" spans="1:4" ht="15" x14ac:dyDescent="0.2">
      <c r="A136" s="313" t="s">
        <v>190</v>
      </c>
      <c r="B136" s="314">
        <v>249</v>
      </c>
      <c r="C136" s="315" t="s">
        <v>191</v>
      </c>
      <c r="D136" s="315" t="s">
        <v>58</v>
      </c>
    </row>
    <row r="137" spans="1:4" ht="15" x14ac:dyDescent="0.2">
      <c r="A137" s="313"/>
      <c r="B137" s="314">
        <v>252</v>
      </c>
      <c r="C137" s="315" t="s">
        <v>192</v>
      </c>
      <c r="D137" s="315" t="s">
        <v>99</v>
      </c>
    </row>
    <row r="138" spans="1:4" ht="15" x14ac:dyDescent="0.2">
      <c r="A138" s="313"/>
      <c r="B138" s="314">
        <v>260</v>
      </c>
      <c r="C138" s="315" t="s">
        <v>193</v>
      </c>
      <c r="D138" s="315" t="s">
        <v>86</v>
      </c>
    </row>
    <row r="139" spans="1:4" ht="15" x14ac:dyDescent="0.2">
      <c r="A139" s="313"/>
      <c r="B139" s="314">
        <v>307</v>
      </c>
      <c r="C139" s="315" t="s">
        <v>194</v>
      </c>
      <c r="D139" s="315" t="s">
        <v>91</v>
      </c>
    </row>
    <row r="140" spans="1:4" ht="15" x14ac:dyDescent="0.2">
      <c r="A140" s="313"/>
      <c r="B140" s="314">
        <v>332</v>
      </c>
      <c r="C140" s="315" t="s">
        <v>195</v>
      </c>
      <c r="D140" s="315" t="s">
        <v>196</v>
      </c>
    </row>
    <row r="141" spans="1:4" ht="15" x14ac:dyDescent="0.2">
      <c r="A141" s="313"/>
      <c r="B141" s="314">
        <v>338</v>
      </c>
      <c r="C141" s="315" t="s">
        <v>197</v>
      </c>
      <c r="D141" s="315" t="s">
        <v>102</v>
      </c>
    </row>
    <row r="142" spans="1:4" ht="15" x14ac:dyDescent="0.2">
      <c r="A142" s="313"/>
      <c r="B142" s="314">
        <v>339</v>
      </c>
      <c r="C142" s="315" t="s">
        <v>129</v>
      </c>
      <c r="D142" s="315" t="s">
        <v>81</v>
      </c>
    </row>
    <row r="143" spans="1:4" ht="15" x14ac:dyDescent="0.2">
      <c r="A143" s="313"/>
      <c r="B143" s="314">
        <v>357</v>
      </c>
      <c r="C143" s="315" t="s">
        <v>198</v>
      </c>
      <c r="D143" s="315" t="s">
        <v>86</v>
      </c>
    </row>
    <row r="144" spans="1:4" ht="15" x14ac:dyDescent="0.2">
      <c r="A144" s="313"/>
      <c r="B144" s="314">
        <v>385</v>
      </c>
      <c r="C144" s="315" t="s">
        <v>199</v>
      </c>
      <c r="D144" s="315" t="s">
        <v>120</v>
      </c>
    </row>
    <row r="145" spans="1:4" ht="15" x14ac:dyDescent="0.2">
      <c r="A145" s="313"/>
      <c r="B145" s="314">
        <v>393</v>
      </c>
      <c r="C145" s="315" t="s">
        <v>200</v>
      </c>
      <c r="D145" s="315" t="s">
        <v>97</v>
      </c>
    </row>
    <row r="146" spans="1:4" ht="15" x14ac:dyDescent="0.2">
      <c r="A146" s="313"/>
      <c r="B146" s="314">
        <v>401</v>
      </c>
      <c r="C146" s="315" t="s">
        <v>201</v>
      </c>
      <c r="D146" s="315" t="s">
        <v>120</v>
      </c>
    </row>
    <row r="147" spans="1:4" ht="15" x14ac:dyDescent="0.2">
      <c r="A147" s="313"/>
      <c r="B147" s="314">
        <v>425</v>
      </c>
      <c r="C147" s="315" t="s">
        <v>202</v>
      </c>
      <c r="D147" s="315" t="s">
        <v>196</v>
      </c>
    </row>
    <row r="148" spans="1:4" ht="15" x14ac:dyDescent="0.2">
      <c r="A148" s="313"/>
      <c r="B148" s="314">
        <v>450</v>
      </c>
      <c r="C148" s="315" t="s">
        <v>203</v>
      </c>
      <c r="D148" s="315" t="s">
        <v>68</v>
      </c>
    </row>
    <row r="149" spans="1:4" ht="15" x14ac:dyDescent="0.2">
      <c r="A149" s="313"/>
      <c r="B149" s="314">
        <v>457</v>
      </c>
      <c r="C149" s="315" t="s">
        <v>204</v>
      </c>
      <c r="D149" s="315" t="s">
        <v>91</v>
      </c>
    </row>
    <row r="150" spans="1:4" ht="15" x14ac:dyDescent="0.2">
      <c r="A150" s="313"/>
      <c r="B150" s="313"/>
      <c r="C150" s="313"/>
      <c r="D150" s="313"/>
    </row>
    <row r="151" spans="1:4" ht="15" x14ac:dyDescent="0.2">
      <c r="A151" s="313" t="s">
        <v>43</v>
      </c>
      <c r="B151" s="314">
        <v>265</v>
      </c>
      <c r="C151" s="315" t="s">
        <v>139</v>
      </c>
      <c r="D151" s="315" t="s">
        <v>140</v>
      </c>
    </row>
    <row r="152" spans="1:4" ht="15" x14ac:dyDescent="0.2">
      <c r="A152" s="313"/>
      <c r="B152" s="314">
        <v>298</v>
      </c>
      <c r="C152" s="315" t="s">
        <v>141</v>
      </c>
      <c r="D152" s="315" t="s">
        <v>75</v>
      </c>
    </row>
    <row r="153" spans="1:4" ht="15" x14ac:dyDescent="0.2">
      <c r="A153" s="313"/>
      <c r="B153" s="314">
        <v>307</v>
      </c>
      <c r="C153" s="315" t="s">
        <v>194</v>
      </c>
      <c r="D153" s="315" t="s">
        <v>91</v>
      </c>
    </row>
    <row r="154" spans="1:4" ht="15" x14ac:dyDescent="0.2">
      <c r="A154" s="313"/>
      <c r="B154" s="314">
        <v>338</v>
      </c>
      <c r="C154" s="315" t="s">
        <v>197</v>
      </c>
      <c r="D154" s="315" t="s">
        <v>102</v>
      </c>
    </row>
    <row r="155" spans="1:4" ht="15" x14ac:dyDescent="0.2">
      <c r="A155" s="313"/>
      <c r="B155" s="314">
        <v>364</v>
      </c>
      <c r="C155" s="315" t="s">
        <v>205</v>
      </c>
      <c r="D155" s="315" t="s">
        <v>73</v>
      </c>
    </row>
    <row r="156" spans="1:4" ht="15" x14ac:dyDescent="0.2">
      <c r="A156" s="313"/>
      <c r="B156" s="314">
        <v>385</v>
      </c>
      <c r="C156" s="315" t="s">
        <v>199</v>
      </c>
      <c r="D156" s="315" t="s">
        <v>120</v>
      </c>
    </row>
    <row r="157" spans="1:4" ht="15" x14ac:dyDescent="0.2">
      <c r="A157" s="313"/>
      <c r="B157" s="314">
        <v>436</v>
      </c>
      <c r="C157" s="315" t="s">
        <v>100</v>
      </c>
      <c r="D157" s="315" t="s">
        <v>58</v>
      </c>
    </row>
    <row r="158" spans="1:4" ht="15" x14ac:dyDescent="0.2">
      <c r="A158" s="313"/>
      <c r="B158" s="313"/>
      <c r="C158" s="313"/>
      <c r="D158" s="313"/>
    </row>
    <row r="159" spans="1:4" ht="15" x14ac:dyDescent="0.2">
      <c r="A159" s="313" t="s">
        <v>44</v>
      </c>
      <c r="B159" s="314">
        <v>240</v>
      </c>
      <c r="C159" s="315" t="s">
        <v>206</v>
      </c>
      <c r="D159" s="315" t="s">
        <v>207</v>
      </c>
    </row>
    <row r="160" spans="1:4" ht="15" x14ac:dyDescent="0.2">
      <c r="A160" s="313"/>
      <c r="B160" s="314">
        <v>247</v>
      </c>
      <c r="C160" s="315" t="s">
        <v>208</v>
      </c>
      <c r="D160" s="315" t="s">
        <v>86</v>
      </c>
    </row>
    <row r="161" spans="1:4" ht="15" x14ac:dyDescent="0.2">
      <c r="A161" s="313"/>
      <c r="B161" s="314">
        <v>278</v>
      </c>
      <c r="C161" s="315" t="s">
        <v>209</v>
      </c>
      <c r="D161" s="315" t="s">
        <v>91</v>
      </c>
    </row>
    <row r="162" spans="1:4" ht="15" x14ac:dyDescent="0.2">
      <c r="A162" s="313"/>
      <c r="B162" s="314">
        <v>351</v>
      </c>
      <c r="C162" s="315" t="s">
        <v>210</v>
      </c>
      <c r="D162" s="315" t="s">
        <v>117</v>
      </c>
    </row>
    <row r="163" spans="1:4" ht="15" x14ac:dyDescent="0.2">
      <c r="A163" s="313"/>
      <c r="B163" s="314">
        <v>353</v>
      </c>
      <c r="C163" s="315" t="s">
        <v>211</v>
      </c>
      <c r="D163" s="315" t="s">
        <v>104</v>
      </c>
    </row>
    <row r="164" spans="1:4" ht="15" x14ac:dyDescent="0.2">
      <c r="A164" s="313"/>
      <c r="B164" s="314">
        <v>367</v>
      </c>
      <c r="C164" s="315" t="s">
        <v>212</v>
      </c>
      <c r="D164" s="315" t="s">
        <v>107</v>
      </c>
    </row>
    <row r="165" spans="1:4" ht="15" x14ac:dyDescent="0.2">
      <c r="A165" s="313"/>
      <c r="B165" s="314">
        <v>401</v>
      </c>
      <c r="C165" s="315" t="s">
        <v>201</v>
      </c>
      <c r="D165" s="315" t="s">
        <v>120</v>
      </c>
    </row>
    <row r="166" spans="1:4" ht="15" x14ac:dyDescent="0.2">
      <c r="A166" s="313"/>
      <c r="B166" s="314">
        <v>439</v>
      </c>
      <c r="C166" s="315" t="s">
        <v>63</v>
      </c>
      <c r="D166" s="315" t="s">
        <v>64</v>
      </c>
    </row>
    <row r="167" spans="1:4" ht="15" x14ac:dyDescent="0.2">
      <c r="A167" s="313"/>
      <c r="B167" s="314">
        <v>463</v>
      </c>
      <c r="C167" s="315" t="s">
        <v>185</v>
      </c>
      <c r="D167" s="315" t="s">
        <v>91</v>
      </c>
    </row>
    <row r="168" spans="1:4" ht="15" x14ac:dyDescent="0.2">
      <c r="A168" s="313"/>
      <c r="B168" s="314">
        <v>470</v>
      </c>
      <c r="C168" s="315" t="s">
        <v>213</v>
      </c>
      <c r="D168" s="315" t="s">
        <v>68</v>
      </c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AA46"/>
  <sheetViews>
    <sheetView topLeftCell="C1" zoomScale="125" zoomScaleNormal="125" workbookViewId="0">
      <selection activeCell="K19" sqref="K18:K19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3" width="6.6640625" style="189" customWidth="1"/>
    <col min="14" max="14" width="6.6640625" style="52" customWidth="1"/>
    <col min="15" max="15" width="12.6640625" style="52" customWidth="1"/>
    <col min="16" max="16" width="14.6640625" style="180" hidden="1" customWidth="1"/>
    <col min="17" max="18" width="9.6640625" style="55" hidden="1" customWidth="1"/>
    <col min="19" max="19" width="6.83203125" style="52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2" customWidth="1"/>
    <col min="24" max="24" width="4.5" style="10" customWidth="1"/>
    <col min="25" max="25" width="5.6640625" style="10" customWidth="1"/>
    <col min="26" max="26" width="15.6640625" style="55" customWidth="1"/>
    <col min="27" max="27" width="20.33203125" style="55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3"/>
      <c r="C2" s="355" t="s">
        <v>40</v>
      </c>
      <c r="D2" s="356"/>
      <c r="E2" s="364" t="s">
        <v>2</v>
      </c>
      <c r="F2" s="365"/>
      <c r="G2" s="366"/>
      <c r="H2" s="91" t="s">
        <v>1</v>
      </c>
      <c r="I2" s="93" t="s">
        <v>49</v>
      </c>
      <c r="J2" s="88" t="s">
        <v>8</v>
      </c>
      <c r="K2" s="88" t="s">
        <v>45</v>
      </c>
      <c r="L2" s="207" t="s">
        <v>21</v>
      </c>
      <c r="M2" s="197" t="s">
        <v>23</v>
      </c>
      <c r="N2" s="196" t="s">
        <v>22</v>
      </c>
      <c r="O2" s="92" t="s">
        <v>5</v>
      </c>
      <c r="P2" s="364" t="s">
        <v>28</v>
      </c>
      <c r="Q2" s="365"/>
      <c r="R2" s="365"/>
      <c r="S2" s="366"/>
      <c r="T2" s="354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3"/>
      <c r="C3" s="357"/>
      <c r="D3" s="358"/>
      <c r="E3" s="468" t="s">
        <v>7</v>
      </c>
      <c r="F3" s="469"/>
      <c r="G3" s="469"/>
      <c r="H3" s="51" t="str">
        <f t="shared" ref="H3" si="0">IFERROR(VLOOKUP($J3,$Y$2:$AB$34,2,0),"")</f>
        <v>Emily Sanderson</v>
      </c>
      <c r="I3" s="272" t="str">
        <f t="shared" ref="I3" si="1">IFERROR(VLOOKUP($J3,$Y$2:$AB$34,3,0),"")</f>
        <v>St Albans High School for Girls</v>
      </c>
      <c r="J3" s="5">
        <v>315</v>
      </c>
      <c r="K3" s="8">
        <v>1.41</v>
      </c>
      <c r="L3" s="198" t="str">
        <f>IF($K3&gt;$D$44,IF($K3&gt;0,"NEW","" )," ")</f>
        <v xml:space="preserve"> </v>
      </c>
      <c r="M3" s="199" t="str">
        <f>IF($K3&gt;$D$45,IF($K3&gt;0,"YES","" )," ")</f>
        <v xml:space="preserve"> </v>
      </c>
      <c r="N3" s="200" t="str">
        <f>IF($K3&gt;$D$46,IF($K3&gt;0,"YES","" )," ")</f>
        <v xml:space="preserve"> </v>
      </c>
      <c r="O3" s="74">
        <v>3</v>
      </c>
      <c r="P3" s="176">
        <f>K3</f>
        <v>1.41</v>
      </c>
      <c r="Q3" s="96" t="str">
        <f t="shared" ref="Q3:R34" si="2">H3</f>
        <v>Emily Sanderson</v>
      </c>
      <c r="R3" s="96" t="str">
        <f t="shared" si="2"/>
        <v>St Albans High School for Girls</v>
      </c>
      <c r="S3" s="63">
        <f>J3</f>
        <v>315</v>
      </c>
      <c r="T3" s="354"/>
      <c r="U3" s="371"/>
      <c r="V3" s="372"/>
      <c r="W3" s="373"/>
      <c r="X3" s="353"/>
      <c r="Y3" s="47">
        <v>255</v>
      </c>
      <c r="Z3" s="125" t="s">
        <v>65</v>
      </c>
      <c r="AA3" s="174" t="s">
        <v>66</v>
      </c>
    </row>
    <row r="4" spans="1:27" ht="10" customHeight="1" x14ac:dyDescent="0.2">
      <c r="A4" s="353"/>
      <c r="B4" s="353"/>
      <c r="C4" s="357"/>
      <c r="D4" s="358"/>
      <c r="E4" s="470"/>
      <c r="F4" s="471"/>
      <c r="G4" s="471"/>
      <c r="H4" s="37" t="str">
        <f>IFERROR(VLOOKUP($J4,$Y$2:$AB$34,2,0),"")</f>
        <v>Dahlia Corp</v>
      </c>
      <c r="I4" s="24" t="str">
        <f>IFERROR(VLOOKUP($J4,$Y$2:$AB$34,3,0),"")</f>
        <v>Queenswood</v>
      </c>
      <c r="J4" s="16">
        <v>473</v>
      </c>
      <c r="K4" s="6">
        <v>1.65</v>
      </c>
      <c r="L4" s="201" t="str">
        <f t="shared" ref="L4:L41" si="3">IF($K4&gt;$D$44,IF($K4&gt;0,"NEW","" )," ")</f>
        <v xml:space="preserve"> </v>
      </c>
      <c r="M4" s="202" t="str">
        <f t="shared" ref="M4:M41" si="4">IF($K4&gt;$D$45,IF($K4&gt;0,"YES","" )," ")</f>
        <v xml:space="preserve"> </v>
      </c>
      <c r="N4" s="203" t="str">
        <f t="shared" ref="N4:N41" si="5">IF($K4&gt;$D$46,IF($K4&gt;0,"YES","" )," ")</f>
        <v>YES</v>
      </c>
      <c r="O4" s="83">
        <f t="shared" ref="O4:O34" si="6">IF(K4&gt;0,RANK(K4,$K$3:$K$34,0),"No Jumper")</f>
        <v>1</v>
      </c>
      <c r="P4" s="177">
        <f t="shared" ref="P4:P34" si="7">K4</f>
        <v>1.65</v>
      </c>
      <c r="Q4" s="95" t="str">
        <f t="shared" si="2"/>
        <v>Dahlia Corp</v>
      </c>
      <c r="R4" s="95" t="str">
        <f t="shared" si="2"/>
        <v>Queenswood</v>
      </c>
      <c r="S4" s="68">
        <f t="shared" ref="S4:S34" si="8">J4</f>
        <v>473</v>
      </c>
      <c r="T4" s="354"/>
      <c r="U4" s="383" t="s">
        <v>26</v>
      </c>
      <c r="V4" s="384"/>
      <c r="W4" s="385"/>
      <c r="X4" s="353"/>
      <c r="Y4" s="47">
        <v>277</v>
      </c>
      <c r="Z4" s="125" t="s">
        <v>182</v>
      </c>
      <c r="AA4" s="174" t="s">
        <v>75</v>
      </c>
    </row>
    <row r="5" spans="1:27" ht="10" customHeight="1" x14ac:dyDescent="0.2">
      <c r="A5" s="353"/>
      <c r="B5" s="353"/>
      <c r="C5" s="357"/>
      <c r="D5" s="358"/>
      <c r="E5" s="470"/>
      <c r="F5" s="471"/>
      <c r="G5" s="471"/>
      <c r="H5" s="37" t="str">
        <f t="shared" ref="H5:H34" si="9">IFERROR(VLOOKUP($J5,$Y$2:$AB$34,2,0),"")</f>
        <v>Amelie Horn</v>
      </c>
      <c r="I5" s="24" t="str">
        <f t="shared" ref="I5:I34" si="10">IFERROR(VLOOKUP($J5,$Y$2:$AB$34,3,0),"")</f>
        <v>Monks Walk School</v>
      </c>
      <c r="J5" s="16">
        <v>445</v>
      </c>
      <c r="K5" s="6">
        <v>1.31</v>
      </c>
      <c r="L5" s="201" t="str">
        <f t="shared" si="3"/>
        <v xml:space="preserve"> </v>
      </c>
      <c r="M5" s="202" t="str">
        <f t="shared" si="4"/>
        <v xml:space="preserve"> </v>
      </c>
      <c r="N5" s="203" t="str">
        <f t="shared" si="5"/>
        <v xml:space="preserve"> </v>
      </c>
      <c r="O5" s="83">
        <f t="shared" si="6"/>
        <v>5</v>
      </c>
      <c r="P5" s="177">
        <f t="shared" si="7"/>
        <v>1.31</v>
      </c>
      <c r="Q5" s="95" t="str">
        <f t="shared" si="2"/>
        <v>Amelie Horn</v>
      </c>
      <c r="R5" s="95" t="str">
        <f t="shared" si="2"/>
        <v>Monks Walk School</v>
      </c>
      <c r="S5" s="68">
        <f t="shared" si="8"/>
        <v>445</v>
      </c>
      <c r="T5" s="354"/>
      <c r="U5" s="386"/>
      <c r="V5" s="387"/>
      <c r="W5" s="388"/>
      <c r="X5" s="353"/>
      <c r="Y5" s="47">
        <v>315</v>
      </c>
      <c r="Z5" s="125" t="s">
        <v>183</v>
      </c>
      <c r="AA5" s="174" t="s">
        <v>86</v>
      </c>
    </row>
    <row r="6" spans="1:27" ht="10" customHeight="1" x14ac:dyDescent="0.2">
      <c r="A6" s="353"/>
      <c r="B6" s="353"/>
      <c r="C6" s="357"/>
      <c r="D6" s="358"/>
      <c r="E6" s="470"/>
      <c r="F6" s="471"/>
      <c r="G6" s="471"/>
      <c r="H6" s="37" t="str">
        <f t="shared" si="9"/>
        <v>Lucy Baverstock</v>
      </c>
      <c r="I6" s="24" t="str">
        <f t="shared" si="10"/>
        <v>Hitchin Girls School</v>
      </c>
      <c r="J6" s="16">
        <v>316</v>
      </c>
      <c r="K6" s="6">
        <v>1.36</v>
      </c>
      <c r="L6" s="201" t="str">
        <f t="shared" si="3"/>
        <v xml:space="preserve"> </v>
      </c>
      <c r="M6" s="202" t="str">
        <f t="shared" si="4"/>
        <v xml:space="preserve"> </v>
      </c>
      <c r="N6" s="203" t="str">
        <f t="shared" si="5"/>
        <v xml:space="preserve"> </v>
      </c>
      <c r="O6" s="83">
        <f t="shared" si="6"/>
        <v>4</v>
      </c>
      <c r="P6" s="177">
        <f t="shared" si="7"/>
        <v>1.36</v>
      </c>
      <c r="Q6" s="95" t="str">
        <f t="shared" si="2"/>
        <v>Lucy Baverstock</v>
      </c>
      <c r="R6" s="95" t="str">
        <f t="shared" si="2"/>
        <v>Hitchin Girls School</v>
      </c>
      <c r="S6" s="68">
        <f t="shared" si="8"/>
        <v>316</v>
      </c>
      <c r="T6" s="354"/>
      <c r="U6" s="386"/>
      <c r="V6" s="387"/>
      <c r="W6" s="388"/>
      <c r="X6" s="353"/>
      <c r="Y6" s="47">
        <v>316</v>
      </c>
      <c r="Z6" s="125" t="s">
        <v>175</v>
      </c>
      <c r="AA6" s="174" t="s">
        <v>117</v>
      </c>
    </row>
    <row r="7" spans="1:27" ht="10" customHeight="1" x14ac:dyDescent="0.2">
      <c r="A7" s="353"/>
      <c r="B7" s="353"/>
      <c r="C7" s="357"/>
      <c r="D7" s="358"/>
      <c r="E7" s="470"/>
      <c r="F7" s="471"/>
      <c r="G7" s="471"/>
      <c r="H7" s="37" t="str">
        <f t="shared" si="9"/>
        <v>Alana Ashby</v>
      </c>
      <c r="I7" s="24" t="str">
        <f t="shared" si="10"/>
        <v>St Clement Danes School</v>
      </c>
      <c r="J7" s="16">
        <v>277</v>
      </c>
      <c r="K7" s="6">
        <v>1.41</v>
      </c>
      <c r="L7" s="201" t="str">
        <f t="shared" si="3"/>
        <v xml:space="preserve"> </v>
      </c>
      <c r="M7" s="202" t="str">
        <f t="shared" si="4"/>
        <v xml:space="preserve"> </v>
      </c>
      <c r="N7" s="203" t="str">
        <f t="shared" si="5"/>
        <v xml:space="preserve"> </v>
      </c>
      <c r="O7" s="83">
        <f t="shared" si="6"/>
        <v>2</v>
      </c>
      <c r="P7" s="177">
        <f t="shared" si="7"/>
        <v>1.41</v>
      </c>
      <c r="Q7" s="95" t="str">
        <f t="shared" si="2"/>
        <v>Alana Ashby</v>
      </c>
      <c r="R7" s="95" t="str">
        <f t="shared" si="2"/>
        <v>St Clement Danes School</v>
      </c>
      <c r="S7" s="68">
        <f t="shared" si="8"/>
        <v>277</v>
      </c>
      <c r="T7" s="354"/>
      <c r="U7" s="383" t="s">
        <v>32</v>
      </c>
      <c r="V7" s="384"/>
      <c r="W7" s="385"/>
      <c r="X7" s="353"/>
      <c r="Y7" s="47">
        <v>399</v>
      </c>
      <c r="Z7" s="125" t="s">
        <v>184</v>
      </c>
      <c r="AA7" s="174" t="s">
        <v>91</v>
      </c>
    </row>
    <row r="8" spans="1:27" ht="10" customHeight="1" x14ac:dyDescent="0.2">
      <c r="A8" s="353"/>
      <c r="B8" s="353"/>
      <c r="C8" s="357"/>
      <c r="D8" s="358"/>
      <c r="E8" s="470"/>
      <c r="F8" s="471"/>
      <c r="G8" s="471"/>
      <c r="H8" s="37" t="str">
        <f t="shared" si="9"/>
        <v>Isabella Turner</v>
      </c>
      <c r="I8" s="24" t="str">
        <f t="shared" si="10"/>
        <v>Roundwood School</v>
      </c>
      <c r="J8" s="16">
        <v>417</v>
      </c>
      <c r="K8" s="6">
        <v>1.31</v>
      </c>
      <c r="L8" s="201" t="str">
        <f t="shared" si="3"/>
        <v xml:space="preserve"> </v>
      </c>
      <c r="M8" s="202" t="str">
        <f t="shared" si="4"/>
        <v xml:space="preserve"> </v>
      </c>
      <c r="N8" s="203" t="str">
        <f t="shared" si="5"/>
        <v xml:space="preserve"> </v>
      </c>
      <c r="O8" s="83">
        <v>6</v>
      </c>
      <c r="P8" s="177">
        <f t="shared" si="7"/>
        <v>1.31</v>
      </c>
      <c r="Q8" s="95" t="str">
        <f t="shared" si="2"/>
        <v>Isabella Turner</v>
      </c>
      <c r="R8" s="95" t="str">
        <f t="shared" si="2"/>
        <v>Roundwood School</v>
      </c>
      <c r="S8" s="68">
        <f t="shared" si="8"/>
        <v>417</v>
      </c>
      <c r="T8" s="354"/>
      <c r="U8" s="386"/>
      <c r="V8" s="387"/>
      <c r="W8" s="388"/>
      <c r="X8" s="353"/>
      <c r="Y8" s="47">
        <v>417</v>
      </c>
      <c r="Z8" s="125" t="s">
        <v>61</v>
      </c>
      <c r="AA8" s="174" t="s">
        <v>62</v>
      </c>
    </row>
    <row r="9" spans="1:27" ht="10" customHeight="1" x14ac:dyDescent="0.2">
      <c r="A9" s="353"/>
      <c r="B9" s="353"/>
      <c r="C9" s="357"/>
      <c r="D9" s="358"/>
      <c r="E9" s="470"/>
      <c r="F9" s="471"/>
      <c r="G9" s="471"/>
      <c r="H9" s="38" t="str">
        <f t="shared" si="9"/>
        <v>Jenna-may Botha</v>
      </c>
      <c r="I9" s="25" t="str">
        <f t="shared" si="10"/>
        <v>The Adeyfield Academy</v>
      </c>
      <c r="J9" s="16">
        <v>463</v>
      </c>
      <c r="K9" s="6">
        <v>1.21</v>
      </c>
      <c r="L9" s="201" t="str">
        <f t="shared" si="3"/>
        <v xml:space="preserve"> </v>
      </c>
      <c r="M9" s="202" t="str">
        <f t="shared" si="4"/>
        <v xml:space="preserve"> </v>
      </c>
      <c r="N9" s="203" t="str">
        <f t="shared" si="5"/>
        <v xml:space="preserve"> </v>
      </c>
      <c r="O9" s="83">
        <f t="shared" si="6"/>
        <v>7</v>
      </c>
      <c r="P9" s="177">
        <f t="shared" si="7"/>
        <v>1.21</v>
      </c>
      <c r="Q9" s="95" t="str">
        <f t="shared" si="2"/>
        <v>Jenna-may Botha</v>
      </c>
      <c r="R9" s="95" t="str">
        <f t="shared" si="2"/>
        <v>The Adeyfield Academy</v>
      </c>
      <c r="S9" s="68">
        <f t="shared" si="8"/>
        <v>463</v>
      </c>
      <c r="T9" s="354"/>
      <c r="U9" s="386"/>
      <c r="V9" s="387"/>
      <c r="W9" s="388"/>
      <c r="X9" s="353"/>
      <c r="Y9" s="47">
        <v>445</v>
      </c>
      <c r="Z9" s="125" t="s">
        <v>179</v>
      </c>
      <c r="AA9" s="174" t="s">
        <v>180</v>
      </c>
    </row>
    <row r="10" spans="1:27" ht="10" customHeight="1" x14ac:dyDescent="0.2">
      <c r="A10" s="353"/>
      <c r="B10" s="353"/>
      <c r="C10" s="357"/>
      <c r="D10" s="358"/>
      <c r="E10" s="470"/>
      <c r="F10" s="471"/>
      <c r="G10" s="471"/>
      <c r="H10" s="37" t="str">
        <f t="shared" si="9"/>
        <v/>
      </c>
      <c r="I10" s="24" t="str">
        <f t="shared" si="10"/>
        <v/>
      </c>
      <c r="J10" s="16"/>
      <c r="K10" s="6"/>
      <c r="L10" s="201" t="str">
        <f t="shared" si="3"/>
        <v xml:space="preserve"> </v>
      </c>
      <c r="M10" s="202" t="str">
        <f t="shared" si="4"/>
        <v xml:space="preserve"> </v>
      </c>
      <c r="N10" s="203" t="str">
        <f t="shared" si="5"/>
        <v xml:space="preserve"> </v>
      </c>
      <c r="O10" s="83" t="str">
        <f t="shared" si="6"/>
        <v>No Jumper</v>
      </c>
      <c r="P10" s="177">
        <f t="shared" si="7"/>
        <v>0</v>
      </c>
      <c r="Q10" s="95" t="str">
        <f t="shared" si="2"/>
        <v/>
      </c>
      <c r="R10" s="95" t="str">
        <f t="shared" si="2"/>
        <v/>
      </c>
      <c r="S10" s="68">
        <f t="shared" si="8"/>
        <v>0</v>
      </c>
      <c r="T10" s="354"/>
      <c r="U10" s="389" t="s">
        <v>31</v>
      </c>
      <c r="V10" s="390"/>
      <c r="W10" s="391"/>
      <c r="X10" s="353"/>
      <c r="Y10" s="47">
        <v>463</v>
      </c>
      <c r="Z10" s="125" t="s">
        <v>185</v>
      </c>
      <c r="AA10" s="174" t="s">
        <v>91</v>
      </c>
    </row>
    <row r="11" spans="1:27" ht="10" customHeight="1" x14ac:dyDescent="0.2">
      <c r="A11" s="353"/>
      <c r="B11" s="353"/>
      <c r="C11" s="357"/>
      <c r="D11" s="358"/>
      <c r="E11" s="470"/>
      <c r="F11" s="471"/>
      <c r="G11" s="471"/>
      <c r="H11" s="37" t="str">
        <f t="shared" si="9"/>
        <v/>
      </c>
      <c r="I11" s="24" t="str">
        <f t="shared" si="10"/>
        <v/>
      </c>
      <c r="J11" s="16"/>
      <c r="K11" s="6"/>
      <c r="L11" s="201" t="str">
        <f t="shared" si="3"/>
        <v xml:space="preserve"> </v>
      </c>
      <c r="M11" s="202" t="str">
        <f t="shared" si="4"/>
        <v xml:space="preserve"> </v>
      </c>
      <c r="N11" s="203" t="str">
        <f t="shared" si="5"/>
        <v xml:space="preserve"> </v>
      </c>
      <c r="O11" s="83" t="str">
        <f t="shared" si="6"/>
        <v>No Jumper</v>
      </c>
      <c r="P11" s="177">
        <f t="shared" si="7"/>
        <v>0</v>
      </c>
      <c r="Q11" s="95" t="str">
        <f t="shared" si="2"/>
        <v/>
      </c>
      <c r="R11" s="95" t="str">
        <f t="shared" si="2"/>
        <v/>
      </c>
      <c r="S11" s="68">
        <f t="shared" si="8"/>
        <v>0</v>
      </c>
      <c r="T11" s="354"/>
      <c r="U11" s="392"/>
      <c r="V11" s="393"/>
      <c r="W11" s="394"/>
      <c r="X11" s="353"/>
      <c r="Y11" s="47">
        <v>473</v>
      </c>
      <c r="Z11" s="125" t="s">
        <v>186</v>
      </c>
      <c r="AA11" s="174" t="s">
        <v>187</v>
      </c>
    </row>
    <row r="12" spans="1:27" ht="10" customHeight="1" x14ac:dyDescent="0.2">
      <c r="A12" s="353"/>
      <c r="B12" s="353"/>
      <c r="C12" s="357"/>
      <c r="D12" s="358"/>
      <c r="E12" s="470"/>
      <c r="F12" s="471"/>
      <c r="G12" s="471"/>
      <c r="H12" s="37" t="str">
        <f t="shared" si="9"/>
        <v/>
      </c>
      <c r="I12" s="24" t="str">
        <f t="shared" si="10"/>
        <v/>
      </c>
      <c r="J12" s="16"/>
      <c r="K12" s="6"/>
      <c r="L12" s="201" t="str">
        <f t="shared" si="3"/>
        <v xml:space="preserve"> </v>
      </c>
      <c r="M12" s="202" t="str">
        <f t="shared" si="4"/>
        <v xml:space="preserve"> </v>
      </c>
      <c r="N12" s="203" t="str">
        <f t="shared" si="5"/>
        <v xml:space="preserve"> </v>
      </c>
      <c r="O12" s="83" t="str">
        <f t="shared" si="6"/>
        <v>No Jumper</v>
      </c>
      <c r="P12" s="177">
        <f t="shared" si="7"/>
        <v>0</v>
      </c>
      <c r="Q12" s="95" t="str">
        <f t="shared" si="2"/>
        <v/>
      </c>
      <c r="R12" s="95" t="str">
        <f t="shared" si="2"/>
        <v/>
      </c>
      <c r="S12" s="68">
        <f t="shared" si="8"/>
        <v>0</v>
      </c>
      <c r="T12" s="354"/>
      <c r="U12" s="395"/>
      <c r="V12" s="396"/>
      <c r="W12" s="397"/>
      <c r="X12" s="353"/>
      <c r="Y12" s="47"/>
      <c r="Z12" s="125"/>
      <c r="AA12" s="174"/>
    </row>
    <row r="13" spans="1:27" ht="10" customHeight="1" x14ac:dyDescent="0.2">
      <c r="A13" s="353"/>
      <c r="B13" s="353"/>
      <c r="C13" s="357"/>
      <c r="D13" s="358"/>
      <c r="E13" s="470"/>
      <c r="F13" s="471"/>
      <c r="G13" s="471"/>
      <c r="H13" s="37" t="str">
        <f t="shared" si="9"/>
        <v/>
      </c>
      <c r="I13" s="24" t="str">
        <f t="shared" si="10"/>
        <v/>
      </c>
      <c r="J13" s="16"/>
      <c r="K13" s="6"/>
      <c r="L13" s="201" t="str">
        <f t="shared" si="3"/>
        <v xml:space="preserve"> </v>
      </c>
      <c r="M13" s="202" t="str">
        <f t="shared" si="4"/>
        <v xml:space="preserve"> </v>
      </c>
      <c r="N13" s="203" t="str">
        <f t="shared" si="5"/>
        <v xml:space="preserve"> </v>
      </c>
      <c r="O13" s="83" t="str">
        <f t="shared" si="6"/>
        <v>No Jumper</v>
      </c>
      <c r="P13" s="177">
        <f t="shared" si="7"/>
        <v>0</v>
      </c>
      <c r="Q13" s="95" t="str">
        <f t="shared" si="2"/>
        <v/>
      </c>
      <c r="R13" s="95" t="str">
        <f t="shared" si="2"/>
        <v/>
      </c>
      <c r="S13" s="68">
        <f t="shared" si="8"/>
        <v>0</v>
      </c>
      <c r="T13" s="354"/>
      <c r="U13" s="389"/>
      <c r="V13" s="390"/>
      <c r="W13" s="391"/>
      <c r="X13" s="353"/>
      <c r="Y13" s="47"/>
      <c r="Z13" s="125"/>
      <c r="AA13" s="174"/>
    </row>
    <row r="14" spans="1:27" ht="10" customHeight="1" x14ac:dyDescent="0.2">
      <c r="A14" s="353"/>
      <c r="B14" s="353"/>
      <c r="C14" s="357"/>
      <c r="D14" s="358"/>
      <c r="E14" s="470"/>
      <c r="F14" s="471"/>
      <c r="G14" s="471"/>
      <c r="H14" s="37" t="str">
        <f t="shared" si="9"/>
        <v/>
      </c>
      <c r="I14" s="24" t="str">
        <f t="shared" si="10"/>
        <v/>
      </c>
      <c r="J14" s="16"/>
      <c r="K14" s="6"/>
      <c r="L14" s="201" t="str">
        <f t="shared" si="3"/>
        <v xml:space="preserve"> </v>
      </c>
      <c r="M14" s="202" t="str">
        <f t="shared" si="4"/>
        <v xml:space="preserve"> </v>
      </c>
      <c r="N14" s="203" t="str">
        <f t="shared" si="5"/>
        <v xml:space="preserve"> </v>
      </c>
      <c r="O14" s="83" t="str">
        <f t="shared" si="6"/>
        <v>No Jumper</v>
      </c>
      <c r="P14" s="177">
        <f t="shared" si="7"/>
        <v>0</v>
      </c>
      <c r="Q14" s="95" t="str">
        <f t="shared" si="2"/>
        <v/>
      </c>
      <c r="R14" s="95" t="str">
        <f t="shared" si="2"/>
        <v/>
      </c>
      <c r="S14" s="68">
        <f t="shared" si="8"/>
        <v>0</v>
      </c>
      <c r="T14" s="354"/>
      <c r="U14" s="392"/>
      <c r="V14" s="393"/>
      <c r="W14" s="394"/>
      <c r="X14" s="353"/>
      <c r="Y14" s="47"/>
      <c r="Z14" s="125"/>
      <c r="AA14" s="174"/>
    </row>
    <row r="15" spans="1:27" ht="10" customHeight="1" x14ac:dyDescent="0.2">
      <c r="A15" s="353"/>
      <c r="B15" s="353"/>
      <c r="C15" s="357"/>
      <c r="D15" s="358"/>
      <c r="E15" s="470"/>
      <c r="F15" s="471"/>
      <c r="G15" s="471"/>
      <c r="H15" s="37" t="str">
        <f t="shared" si="9"/>
        <v/>
      </c>
      <c r="I15" s="24" t="str">
        <f t="shared" si="10"/>
        <v/>
      </c>
      <c r="J15" s="16"/>
      <c r="K15" s="6"/>
      <c r="L15" s="201" t="str">
        <f t="shared" si="3"/>
        <v xml:space="preserve"> </v>
      </c>
      <c r="M15" s="202" t="str">
        <f t="shared" si="4"/>
        <v xml:space="preserve"> </v>
      </c>
      <c r="N15" s="203" t="str">
        <f t="shared" si="5"/>
        <v xml:space="preserve"> </v>
      </c>
      <c r="O15" s="83" t="str">
        <f t="shared" si="6"/>
        <v>No Jumper</v>
      </c>
      <c r="P15" s="177">
        <f t="shared" si="7"/>
        <v>0</v>
      </c>
      <c r="Q15" s="95" t="str">
        <f t="shared" si="2"/>
        <v/>
      </c>
      <c r="R15" s="95" t="str">
        <f t="shared" si="2"/>
        <v/>
      </c>
      <c r="S15" s="68">
        <f t="shared" si="8"/>
        <v>0</v>
      </c>
      <c r="T15" s="354"/>
      <c r="U15" s="395"/>
      <c r="V15" s="396"/>
      <c r="W15" s="397"/>
      <c r="X15" s="353"/>
      <c r="Y15" s="47"/>
      <c r="Z15" s="125"/>
      <c r="AA15" s="174"/>
    </row>
    <row r="16" spans="1:27" ht="10" customHeight="1" x14ac:dyDescent="0.2">
      <c r="A16" s="353"/>
      <c r="B16" s="353"/>
      <c r="C16" s="357"/>
      <c r="D16" s="358"/>
      <c r="E16" s="470"/>
      <c r="F16" s="471"/>
      <c r="G16" s="471"/>
      <c r="H16" s="39" t="str">
        <f t="shared" si="9"/>
        <v/>
      </c>
      <c r="I16" s="273" t="str">
        <f t="shared" si="10"/>
        <v/>
      </c>
      <c r="J16" s="16"/>
      <c r="K16" s="6"/>
      <c r="L16" s="201" t="str">
        <f t="shared" si="3"/>
        <v xml:space="preserve"> </v>
      </c>
      <c r="M16" s="202" t="str">
        <f t="shared" si="4"/>
        <v xml:space="preserve"> </v>
      </c>
      <c r="N16" s="203" t="str">
        <f t="shared" si="5"/>
        <v xml:space="preserve"> </v>
      </c>
      <c r="O16" s="83" t="str">
        <f t="shared" si="6"/>
        <v>No Jumper</v>
      </c>
      <c r="P16" s="177">
        <f t="shared" si="7"/>
        <v>0</v>
      </c>
      <c r="Q16" s="95" t="str">
        <f t="shared" si="2"/>
        <v/>
      </c>
      <c r="R16" s="95" t="str">
        <f t="shared" si="2"/>
        <v/>
      </c>
      <c r="S16" s="68">
        <f t="shared" si="8"/>
        <v>0</v>
      </c>
      <c r="T16" s="354"/>
      <c r="U16" s="389"/>
      <c r="V16" s="390"/>
      <c r="W16" s="391"/>
      <c r="X16" s="353"/>
      <c r="Y16" s="47"/>
      <c r="Z16" s="125"/>
      <c r="AA16" s="174"/>
    </row>
    <row r="17" spans="1:27" ht="10" customHeight="1" x14ac:dyDescent="0.2">
      <c r="A17" s="353"/>
      <c r="B17" s="353"/>
      <c r="C17" s="357"/>
      <c r="D17" s="358"/>
      <c r="E17" s="470"/>
      <c r="F17" s="471"/>
      <c r="G17" s="471"/>
      <c r="H17" s="9" t="str">
        <f t="shared" si="9"/>
        <v/>
      </c>
      <c r="I17" s="12" t="str">
        <f t="shared" si="10"/>
        <v/>
      </c>
      <c r="J17" s="1"/>
      <c r="K17" s="6"/>
      <c r="L17" s="201" t="str">
        <f t="shared" si="3"/>
        <v xml:space="preserve"> </v>
      </c>
      <c r="M17" s="202" t="str">
        <f t="shared" si="4"/>
        <v xml:space="preserve"> </v>
      </c>
      <c r="N17" s="203" t="str">
        <f t="shared" si="5"/>
        <v xml:space="preserve"> </v>
      </c>
      <c r="O17" s="83" t="str">
        <f t="shared" si="6"/>
        <v>No Jumper</v>
      </c>
      <c r="P17" s="177">
        <f t="shared" si="7"/>
        <v>0</v>
      </c>
      <c r="Q17" s="95" t="str">
        <f t="shared" si="2"/>
        <v/>
      </c>
      <c r="R17" s="95" t="str">
        <f t="shared" si="2"/>
        <v/>
      </c>
      <c r="S17" s="68">
        <f t="shared" si="8"/>
        <v>0</v>
      </c>
      <c r="T17" s="354"/>
      <c r="U17" s="392"/>
      <c r="V17" s="393"/>
      <c r="W17" s="394"/>
      <c r="X17" s="353"/>
      <c r="Y17" s="47"/>
      <c r="Z17" s="125"/>
      <c r="AA17" s="174"/>
    </row>
    <row r="18" spans="1:27" ht="10" customHeight="1" x14ac:dyDescent="0.2">
      <c r="A18" s="353"/>
      <c r="B18" s="353"/>
      <c r="C18" s="357"/>
      <c r="D18" s="358"/>
      <c r="E18" s="470"/>
      <c r="F18" s="471"/>
      <c r="G18" s="471"/>
      <c r="H18" s="9" t="str">
        <f t="shared" si="9"/>
        <v/>
      </c>
      <c r="I18" s="12" t="str">
        <f t="shared" si="10"/>
        <v/>
      </c>
      <c r="J18" s="1"/>
      <c r="K18" s="6"/>
      <c r="L18" s="201" t="str">
        <f t="shared" si="3"/>
        <v xml:space="preserve"> </v>
      </c>
      <c r="M18" s="202" t="str">
        <f t="shared" si="4"/>
        <v xml:space="preserve"> </v>
      </c>
      <c r="N18" s="203" t="str">
        <f t="shared" si="5"/>
        <v xml:space="preserve"> </v>
      </c>
      <c r="O18" s="83" t="str">
        <f t="shared" si="6"/>
        <v>No Jumper</v>
      </c>
      <c r="P18" s="177">
        <f t="shared" si="7"/>
        <v>0</v>
      </c>
      <c r="Q18" s="95" t="str">
        <f t="shared" si="2"/>
        <v/>
      </c>
      <c r="R18" s="95" t="str">
        <f t="shared" si="2"/>
        <v/>
      </c>
      <c r="S18" s="68">
        <f t="shared" si="8"/>
        <v>0</v>
      </c>
      <c r="T18" s="354"/>
      <c r="U18" s="395"/>
      <c r="V18" s="396"/>
      <c r="W18" s="397"/>
      <c r="X18" s="353"/>
      <c r="Y18" s="47"/>
      <c r="Z18" s="125"/>
      <c r="AA18" s="174"/>
    </row>
    <row r="19" spans="1:27" ht="10" customHeight="1" x14ac:dyDescent="0.2">
      <c r="A19" s="353"/>
      <c r="B19" s="353"/>
      <c r="C19" s="357"/>
      <c r="D19" s="358"/>
      <c r="E19" s="470"/>
      <c r="F19" s="471"/>
      <c r="G19" s="471"/>
      <c r="H19" s="38" t="str">
        <f t="shared" si="9"/>
        <v/>
      </c>
      <c r="I19" s="25" t="str">
        <f t="shared" si="10"/>
        <v/>
      </c>
      <c r="J19" s="16"/>
      <c r="K19" s="6"/>
      <c r="L19" s="201" t="str">
        <f t="shared" si="3"/>
        <v xml:space="preserve"> </v>
      </c>
      <c r="M19" s="202" t="str">
        <f t="shared" si="4"/>
        <v xml:space="preserve"> </v>
      </c>
      <c r="N19" s="203" t="str">
        <f t="shared" si="5"/>
        <v xml:space="preserve"> </v>
      </c>
      <c r="O19" s="83" t="str">
        <f t="shared" si="6"/>
        <v>No Jumper</v>
      </c>
      <c r="P19" s="177">
        <f t="shared" si="7"/>
        <v>0</v>
      </c>
      <c r="Q19" s="95" t="str">
        <f t="shared" si="2"/>
        <v/>
      </c>
      <c r="R19" s="95" t="str">
        <f t="shared" si="2"/>
        <v/>
      </c>
      <c r="S19" s="68">
        <f t="shared" si="8"/>
        <v>0</v>
      </c>
      <c r="T19" s="354"/>
      <c r="U19" s="389"/>
      <c r="V19" s="390"/>
      <c r="W19" s="391"/>
      <c r="X19" s="353"/>
      <c r="Y19" s="47"/>
      <c r="Z19" s="125"/>
      <c r="AA19" s="174"/>
    </row>
    <row r="20" spans="1:27" ht="10" customHeight="1" x14ac:dyDescent="0.2">
      <c r="A20" s="353"/>
      <c r="B20" s="353"/>
      <c r="C20" s="357"/>
      <c r="D20" s="358"/>
      <c r="E20" s="470"/>
      <c r="F20" s="471"/>
      <c r="G20" s="471"/>
      <c r="H20" s="37" t="str">
        <f t="shared" si="9"/>
        <v/>
      </c>
      <c r="I20" s="24" t="str">
        <f t="shared" si="10"/>
        <v/>
      </c>
      <c r="J20" s="16"/>
      <c r="K20" s="6"/>
      <c r="L20" s="201" t="str">
        <f t="shared" si="3"/>
        <v xml:space="preserve"> </v>
      </c>
      <c r="M20" s="202" t="str">
        <f t="shared" si="4"/>
        <v xml:space="preserve"> </v>
      </c>
      <c r="N20" s="203" t="str">
        <f t="shared" si="5"/>
        <v xml:space="preserve"> </v>
      </c>
      <c r="O20" s="83" t="str">
        <f t="shared" si="6"/>
        <v>No Jumper</v>
      </c>
      <c r="P20" s="177">
        <f t="shared" si="7"/>
        <v>0</v>
      </c>
      <c r="Q20" s="95" t="str">
        <f t="shared" si="2"/>
        <v/>
      </c>
      <c r="R20" s="95" t="str">
        <f t="shared" si="2"/>
        <v/>
      </c>
      <c r="S20" s="68">
        <f t="shared" si="8"/>
        <v>0</v>
      </c>
      <c r="T20" s="354"/>
      <c r="U20" s="392"/>
      <c r="V20" s="393"/>
      <c r="W20" s="394"/>
      <c r="X20" s="353"/>
      <c r="Y20" s="47"/>
      <c r="Z20" s="125"/>
      <c r="AA20" s="174"/>
    </row>
    <row r="21" spans="1:27" ht="10" customHeight="1" x14ac:dyDescent="0.2">
      <c r="A21" s="353"/>
      <c r="B21" s="353"/>
      <c r="C21" s="357"/>
      <c r="D21" s="358"/>
      <c r="E21" s="470"/>
      <c r="F21" s="471"/>
      <c r="G21" s="471"/>
      <c r="H21" s="38" t="str">
        <f t="shared" si="9"/>
        <v/>
      </c>
      <c r="I21" s="25" t="str">
        <f t="shared" si="10"/>
        <v/>
      </c>
      <c r="J21" s="16"/>
      <c r="K21" s="6"/>
      <c r="L21" s="201" t="str">
        <f t="shared" si="3"/>
        <v xml:space="preserve"> </v>
      </c>
      <c r="M21" s="202" t="str">
        <f t="shared" si="4"/>
        <v xml:space="preserve"> </v>
      </c>
      <c r="N21" s="203" t="str">
        <f t="shared" si="5"/>
        <v xml:space="preserve"> </v>
      </c>
      <c r="O21" s="83" t="str">
        <f t="shared" si="6"/>
        <v>No Jumper</v>
      </c>
      <c r="P21" s="177">
        <f t="shared" si="7"/>
        <v>0</v>
      </c>
      <c r="Q21" s="95" t="str">
        <f t="shared" si="2"/>
        <v/>
      </c>
      <c r="R21" s="95" t="str">
        <f t="shared" si="2"/>
        <v/>
      </c>
      <c r="S21" s="68">
        <f t="shared" si="8"/>
        <v>0</v>
      </c>
      <c r="T21" s="354"/>
      <c r="U21" s="395"/>
      <c r="V21" s="396"/>
      <c r="W21" s="397"/>
      <c r="X21" s="353"/>
      <c r="Y21" s="47"/>
      <c r="Z21" s="125"/>
      <c r="AA21" s="174"/>
    </row>
    <row r="22" spans="1:27" ht="10" customHeight="1" x14ac:dyDescent="0.2">
      <c r="A22" s="353"/>
      <c r="B22" s="353"/>
      <c r="C22" s="357"/>
      <c r="D22" s="358"/>
      <c r="E22" s="470"/>
      <c r="F22" s="471"/>
      <c r="G22" s="471"/>
      <c r="H22" s="38" t="str">
        <f t="shared" si="9"/>
        <v/>
      </c>
      <c r="I22" s="25" t="str">
        <f t="shared" si="10"/>
        <v/>
      </c>
      <c r="J22" s="16"/>
      <c r="K22" s="6"/>
      <c r="L22" s="201" t="str">
        <f t="shared" si="3"/>
        <v xml:space="preserve"> </v>
      </c>
      <c r="M22" s="202" t="str">
        <f t="shared" si="4"/>
        <v xml:space="preserve"> </v>
      </c>
      <c r="N22" s="203" t="str">
        <f t="shared" si="5"/>
        <v xml:space="preserve"> </v>
      </c>
      <c r="O22" s="83" t="str">
        <f t="shared" si="6"/>
        <v>No Jumper</v>
      </c>
      <c r="P22" s="177">
        <f t="shared" si="7"/>
        <v>0</v>
      </c>
      <c r="Q22" s="95" t="str">
        <f t="shared" si="2"/>
        <v/>
      </c>
      <c r="R22" s="95" t="str">
        <f t="shared" si="2"/>
        <v/>
      </c>
      <c r="S22" s="68">
        <f t="shared" si="8"/>
        <v>0</v>
      </c>
      <c r="T22" s="354"/>
      <c r="U22" s="402"/>
      <c r="V22" s="403"/>
      <c r="W22" s="404"/>
      <c r="X22" s="353"/>
      <c r="Y22" s="47"/>
      <c r="Z22" s="125"/>
      <c r="AA22" s="174"/>
    </row>
    <row r="23" spans="1:27" ht="10" customHeight="1" x14ac:dyDescent="0.2">
      <c r="A23" s="353"/>
      <c r="B23" s="353"/>
      <c r="C23" s="357"/>
      <c r="D23" s="358"/>
      <c r="E23" s="470"/>
      <c r="F23" s="471"/>
      <c r="G23" s="471"/>
      <c r="H23" s="37" t="str">
        <f t="shared" si="9"/>
        <v/>
      </c>
      <c r="I23" s="24" t="str">
        <f t="shared" si="10"/>
        <v/>
      </c>
      <c r="J23" s="16"/>
      <c r="K23" s="6"/>
      <c r="L23" s="201" t="str">
        <f t="shared" si="3"/>
        <v xml:space="preserve"> </v>
      </c>
      <c r="M23" s="202" t="str">
        <f t="shared" si="4"/>
        <v xml:space="preserve"> </v>
      </c>
      <c r="N23" s="203" t="str">
        <f t="shared" si="5"/>
        <v xml:space="preserve"> </v>
      </c>
      <c r="O23" s="83" t="str">
        <f t="shared" si="6"/>
        <v>No Jumper</v>
      </c>
      <c r="P23" s="177">
        <f t="shared" si="7"/>
        <v>0</v>
      </c>
      <c r="Q23" s="95" t="str">
        <f t="shared" si="2"/>
        <v/>
      </c>
      <c r="R23" s="95" t="str">
        <f t="shared" si="2"/>
        <v/>
      </c>
      <c r="S23" s="68">
        <f t="shared" si="8"/>
        <v>0</v>
      </c>
      <c r="T23" s="354"/>
      <c r="U23" s="405"/>
      <c r="V23" s="406"/>
      <c r="W23" s="407"/>
      <c r="X23" s="353"/>
      <c r="Y23" s="47"/>
      <c r="Z23" s="125"/>
      <c r="AA23" s="174"/>
    </row>
    <row r="24" spans="1:27" ht="10" customHeight="1" x14ac:dyDescent="0.2">
      <c r="A24" s="353"/>
      <c r="B24" s="353"/>
      <c r="C24" s="357"/>
      <c r="D24" s="358"/>
      <c r="E24" s="470"/>
      <c r="F24" s="471"/>
      <c r="G24" s="471"/>
      <c r="H24" s="37" t="str">
        <f t="shared" si="9"/>
        <v/>
      </c>
      <c r="I24" s="24" t="str">
        <f t="shared" si="10"/>
        <v/>
      </c>
      <c r="J24" s="16"/>
      <c r="K24" s="6"/>
      <c r="L24" s="201" t="str">
        <f t="shared" si="3"/>
        <v xml:space="preserve"> </v>
      </c>
      <c r="M24" s="202" t="str">
        <f t="shared" si="4"/>
        <v xml:space="preserve"> </v>
      </c>
      <c r="N24" s="203" t="str">
        <f t="shared" si="5"/>
        <v xml:space="preserve"> </v>
      </c>
      <c r="O24" s="83" t="str">
        <f t="shared" si="6"/>
        <v>No Jumper</v>
      </c>
      <c r="P24" s="177">
        <f t="shared" si="7"/>
        <v>0</v>
      </c>
      <c r="Q24" s="95" t="str">
        <f t="shared" si="2"/>
        <v/>
      </c>
      <c r="R24" s="95" t="str">
        <f t="shared" si="2"/>
        <v/>
      </c>
      <c r="S24" s="68">
        <f t="shared" si="8"/>
        <v>0</v>
      </c>
      <c r="T24" s="354"/>
      <c r="U24" s="408"/>
      <c r="V24" s="409"/>
      <c r="W24" s="410"/>
      <c r="X24" s="353"/>
      <c r="Y24" s="47"/>
      <c r="Z24" s="125"/>
      <c r="AA24" s="174"/>
    </row>
    <row r="25" spans="1:27" ht="10" customHeight="1" x14ac:dyDescent="0.2">
      <c r="A25" s="353"/>
      <c r="B25" s="353"/>
      <c r="C25" s="357"/>
      <c r="D25" s="358"/>
      <c r="E25" s="470"/>
      <c r="F25" s="471"/>
      <c r="G25" s="471"/>
      <c r="H25" s="9" t="str">
        <f t="shared" si="9"/>
        <v/>
      </c>
      <c r="I25" s="12" t="str">
        <f t="shared" si="10"/>
        <v/>
      </c>
      <c r="J25" s="1"/>
      <c r="K25" s="6"/>
      <c r="L25" s="201" t="str">
        <f t="shared" si="3"/>
        <v xml:space="preserve"> </v>
      </c>
      <c r="M25" s="202" t="str">
        <f t="shared" si="4"/>
        <v xml:space="preserve"> </v>
      </c>
      <c r="N25" s="203" t="str">
        <f t="shared" si="5"/>
        <v xml:space="preserve"> </v>
      </c>
      <c r="O25" s="83" t="str">
        <f t="shared" si="6"/>
        <v>No Jumper</v>
      </c>
      <c r="P25" s="177">
        <f t="shared" si="7"/>
        <v>0</v>
      </c>
      <c r="Q25" s="95" t="str">
        <f t="shared" si="2"/>
        <v/>
      </c>
      <c r="R25" s="95" t="str">
        <f t="shared" si="2"/>
        <v/>
      </c>
      <c r="S25" s="68">
        <f t="shared" si="8"/>
        <v>0</v>
      </c>
      <c r="T25" s="354"/>
      <c r="U25" s="411"/>
      <c r="V25" s="412"/>
      <c r="W25" s="413"/>
      <c r="X25" s="353"/>
      <c r="Y25" s="47"/>
      <c r="Z25" s="125"/>
      <c r="AA25" s="174"/>
    </row>
    <row r="26" spans="1:27" ht="10" customHeight="1" x14ac:dyDescent="0.2">
      <c r="A26" s="353"/>
      <c r="B26" s="353"/>
      <c r="C26" s="357"/>
      <c r="D26" s="358"/>
      <c r="E26" s="470"/>
      <c r="F26" s="471"/>
      <c r="G26" s="471"/>
      <c r="H26" s="9" t="str">
        <f t="shared" si="9"/>
        <v/>
      </c>
      <c r="I26" s="12" t="str">
        <f t="shared" si="10"/>
        <v/>
      </c>
      <c r="J26" s="1"/>
      <c r="K26" s="6"/>
      <c r="L26" s="201" t="str">
        <f t="shared" si="3"/>
        <v xml:space="preserve"> </v>
      </c>
      <c r="M26" s="202" t="str">
        <f t="shared" si="4"/>
        <v xml:space="preserve"> </v>
      </c>
      <c r="N26" s="203" t="str">
        <f t="shared" si="5"/>
        <v xml:space="preserve"> </v>
      </c>
      <c r="O26" s="83" t="str">
        <f t="shared" si="6"/>
        <v>No Jumper</v>
      </c>
      <c r="P26" s="177">
        <f t="shared" si="7"/>
        <v>0</v>
      </c>
      <c r="Q26" s="95" t="str">
        <f t="shared" si="2"/>
        <v/>
      </c>
      <c r="R26" s="95" t="str">
        <f t="shared" si="2"/>
        <v/>
      </c>
      <c r="S26" s="68">
        <f t="shared" si="8"/>
        <v>0</v>
      </c>
      <c r="T26" s="354"/>
      <c r="U26" s="411"/>
      <c r="V26" s="412"/>
      <c r="W26" s="413"/>
      <c r="X26" s="353"/>
      <c r="Y26" s="47"/>
      <c r="Z26" s="125"/>
      <c r="AA26" s="174"/>
    </row>
    <row r="27" spans="1:27" ht="10" customHeight="1" x14ac:dyDescent="0.2">
      <c r="A27" s="353"/>
      <c r="B27" s="353"/>
      <c r="C27" s="357"/>
      <c r="D27" s="358"/>
      <c r="E27" s="470"/>
      <c r="F27" s="471"/>
      <c r="G27" s="471"/>
      <c r="H27" s="37" t="str">
        <f t="shared" si="9"/>
        <v/>
      </c>
      <c r="I27" s="24" t="str">
        <f t="shared" si="10"/>
        <v/>
      </c>
      <c r="J27" s="16"/>
      <c r="K27" s="6"/>
      <c r="L27" s="201" t="str">
        <f t="shared" si="3"/>
        <v xml:space="preserve"> </v>
      </c>
      <c r="M27" s="202" t="str">
        <f t="shared" si="4"/>
        <v xml:space="preserve"> </v>
      </c>
      <c r="N27" s="203" t="str">
        <f t="shared" si="5"/>
        <v xml:space="preserve"> </v>
      </c>
      <c r="O27" s="83" t="str">
        <f t="shared" si="6"/>
        <v>No Jumper</v>
      </c>
      <c r="P27" s="177">
        <f t="shared" si="7"/>
        <v>0</v>
      </c>
      <c r="Q27" s="95" t="str">
        <f t="shared" si="2"/>
        <v/>
      </c>
      <c r="R27" s="95" t="str">
        <f t="shared" si="2"/>
        <v/>
      </c>
      <c r="S27" s="68">
        <f t="shared" si="8"/>
        <v>0</v>
      </c>
      <c r="T27" s="354"/>
      <c r="U27" s="411"/>
      <c r="V27" s="412"/>
      <c r="W27" s="413"/>
      <c r="X27" s="353"/>
      <c r="Y27" s="47"/>
      <c r="Z27" s="125"/>
      <c r="AA27" s="174"/>
    </row>
    <row r="28" spans="1:27" ht="10" customHeight="1" x14ac:dyDescent="0.2">
      <c r="A28" s="353"/>
      <c r="B28" s="353"/>
      <c r="C28" s="357"/>
      <c r="D28" s="358"/>
      <c r="E28" s="470"/>
      <c r="F28" s="471"/>
      <c r="G28" s="471"/>
      <c r="H28" s="37" t="str">
        <f t="shared" si="9"/>
        <v/>
      </c>
      <c r="I28" s="24" t="str">
        <f t="shared" si="10"/>
        <v/>
      </c>
      <c r="J28" s="16"/>
      <c r="K28" s="6"/>
      <c r="L28" s="201" t="str">
        <f t="shared" si="3"/>
        <v xml:space="preserve"> </v>
      </c>
      <c r="M28" s="202" t="str">
        <f t="shared" si="4"/>
        <v xml:space="preserve"> </v>
      </c>
      <c r="N28" s="203" t="str">
        <f t="shared" si="5"/>
        <v xml:space="preserve"> </v>
      </c>
      <c r="O28" s="83" t="str">
        <f t="shared" si="6"/>
        <v>No Jumper</v>
      </c>
      <c r="P28" s="177">
        <f t="shared" si="7"/>
        <v>0</v>
      </c>
      <c r="Q28" s="95" t="str">
        <f t="shared" si="2"/>
        <v/>
      </c>
      <c r="R28" s="95" t="str">
        <f t="shared" si="2"/>
        <v/>
      </c>
      <c r="S28" s="68">
        <f t="shared" si="8"/>
        <v>0</v>
      </c>
      <c r="T28" s="354"/>
      <c r="U28" s="411"/>
      <c r="V28" s="412"/>
      <c r="W28" s="413"/>
      <c r="X28" s="353"/>
      <c r="Y28" s="47"/>
      <c r="Z28" s="125"/>
      <c r="AA28" s="174"/>
    </row>
    <row r="29" spans="1:27" ht="10" customHeight="1" x14ac:dyDescent="0.2">
      <c r="A29" s="353"/>
      <c r="B29" s="353"/>
      <c r="C29" s="357"/>
      <c r="D29" s="358"/>
      <c r="E29" s="470"/>
      <c r="F29" s="471"/>
      <c r="G29" s="471"/>
      <c r="H29" s="38" t="str">
        <f t="shared" si="9"/>
        <v/>
      </c>
      <c r="I29" s="25" t="str">
        <f t="shared" si="10"/>
        <v/>
      </c>
      <c r="J29" s="16"/>
      <c r="K29" s="6"/>
      <c r="L29" s="201" t="str">
        <f t="shared" si="3"/>
        <v xml:space="preserve"> </v>
      </c>
      <c r="M29" s="202" t="str">
        <f t="shared" si="4"/>
        <v xml:space="preserve"> </v>
      </c>
      <c r="N29" s="203" t="str">
        <f t="shared" si="5"/>
        <v xml:space="preserve"> </v>
      </c>
      <c r="O29" s="83" t="str">
        <f t="shared" si="6"/>
        <v>No Jumper</v>
      </c>
      <c r="P29" s="177">
        <f t="shared" si="7"/>
        <v>0</v>
      </c>
      <c r="Q29" s="95" t="str">
        <f t="shared" si="2"/>
        <v/>
      </c>
      <c r="R29" s="95" t="str">
        <f t="shared" si="2"/>
        <v/>
      </c>
      <c r="S29" s="68">
        <f t="shared" si="8"/>
        <v>0</v>
      </c>
      <c r="T29" s="354"/>
      <c r="U29" s="411"/>
      <c r="V29" s="412"/>
      <c r="W29" s="413"/>
      <c r="X29" s="353"/>
      <c r="Y29" s="47"/>
      <c r="Z29" s="125"/>
      <c r="AA29" s="174"/>
    </row>
    <row r="30" spans="1:27" ht="10" customHeight="1" thickBot="1" x14ac:dyDescent="0.25">
      <c r="A30" s="353"/>
      <c r="B30" s="353"/>
      <c r="C30" s="357"/>
      <c r="D30" s="358"/>
      <c r="E30" s="470"/>
      <c r="F30" s="471"/>
      <c r="G30" s="471"/>
      <c r="H30" s="37" t="str">
        <f t="shared" si="9"/>
        <v/>
      </c>
      <c r="I30" s="24" t="str">
        <f t="shared" si="10"/>
        <v/>
      </c>
      <c r="J30" s="16"/>
      <c r="K30" s="6"/>
      <c r="L30" s="201" t="str">
        <f t="shared" si="3"/>
        <v xml:space="preserve"> </v>
      </c>
      <c r="M30" s="202" t="str">
        <f t="shared" si="4"/>
        <v xml:space="preserve"> </v>
      </c>
      <c r="N30" s="203" t="str">
        <f t="shared" si="5"/>
        <v xml:space="preserve"> </v>
      </c>
      <c r="O30" s="83" t="str">
        <f t="shared" si="6"/>
        <v>No Jumper</v>
      </c>
      <c r="P30" s="177">
        <f t="shared" si="7"/>
        <v>0</v>
      </c>
      <c r="Q30" s="95" t="str">
        <f t="shared" si="2"/>
        <v/>
      </c>
      <c r="R30" s="95" t="str">
        <f t="shared" si="2"/>
        <v/>
      </c>
      <c r="S30" s="68">
        <f t="shared" si="8"/>
        <v>0</v>
      </c>
      <c r="T30" s="354"/>
      <c r="U30" s="414"/>
      <c r="V30" s="415"/>
      <c r="W30" s="416"/>
      <c r="X30" s="353"/>
      <c r="Y30" s="47"/>
      <c r="Z30" s="125"/>
      <c r="AA30" s="174"/>
    </row>
    <row r="31" spans="1:27" ht="10" customHeight="1" x14ac:dyDescent="0.2">
      <c r="A31" s="353"/>
      <c r="B31" s="353"/>
      <c r="C31" s="357"/>
      <c r="D31" s="358"/>
      <c r="E31" s="470"/>
      <c r="F31" s="471"/>
      <c r="G31" s="471"/>
      <c r="H31" s="37" t="str">
        <f t="shared" si="9"/>
        <v/>
      </c>
      <c r="I31" s="24" t="str">
        <f t="shared" si="10"/>
        <v/>
      </c>
      <c r="J31" s="16"/>
      <c r="K31" s="6"/>
      <c r="L31" s="201" t="str">
        <f t="shared" si="3"/>
        <v xml:space="preserve"> </v>
      </c>
      <c r="M31" s="202" t="str">
        <f t="shared" si="4"/>
        <v xml:space="preserve"> </v>
      </c>
      <c r="N31" s="203" t="str">
        <f t="shared" si="5"/>
        <v xml:space="preserve"> </v>
      </c>
      <c r="O31" s="83" t="str">
        <f t="shared" si="6"/>
        <v>No Jumper</v>
      </c>
      <c r="P31" s="177">
        <f t="shared" si="7"/>
        <v>0</v>
      </c>
      <c r="Q31" s="95" t="str">
        <f t="shared" si="2"/>
        <v/>
      </c>
      <c r="R31" s="95" t="str">
        <f t="shared" si="2"/>
        <v/>
      </c>
      <c r="S31" s="68">
        <f t="shared" si="8"/>
        <v>0</v>
      </c>
      <c r="T31" s="354"/>
      <c r="U31" s="475"/>
      <c r="V31" s="475"/>
      <c r="W31" s="475"/>
      <c r="X31" s="353"/>
      <c r="Y31" s="47"/>
      <c r="Z31" s="125"/>
      <c r="AA31" s="174"/>
    </row>
    <row r="32" spans="1:27" ht="10" customHeight="1" x14ac:dyDescent="0.2">
      <c r="A32" s="353"/>
      <c r="B32" s="353"/>
      <c r="C32" s="357"/>
      <c r="D32" s="358"/>
      <c r="E32" s="470"/>
      <c r="F32" s="471"/>
      <c r="G32" s="471"/>
      <c r="H32" s="37" t="str">
        <f t="shared" si="9"/>
        <v/>
      </c>
      <c r="I32" s="24" t="str">
        <f t="shared" si="10"/>
        <v/>
      </c>
      <c r="J32" s="16"/>
      <c r="K32" s="6"/>
      <c r="L32" s="201" t="str">
        <f t="shared" si="3"/>
        <v xml:space="preserve"> </v>
      </c>
      <c r="M32" s="202" t="str">
        <f t="shared" si="4"/>
        <v xml:space="preserve"> </v>
      </c>
      <c r="N32" s="203" t="str">
        <f t="shared" si="5"/>
        <v xml:space="preserve"> </v>
      </c>
      <c r="O32" s="83" t="str">
        <f t="shared" si="6"/>
        <v>No Jumper</v>
      </c>
      <c r="P32" s="177">
        <f t="shared" si="7"/>
        <v>0</v>
      </c>
      <c r="Q32" s="95" t="str">
        <f t="shared" si="2"/>
        <v/>
      </c>
      <c r="R32" s="95" t="str">
        <f t="shared" si="2"/>
        <v/>
      </c>
      <c r="S32" s="68">
        <f t="shared" si="8"/>
        <v>0</v>
      </c>
      <c r="T32" s="354"/>
      <c r="U32" s="478"/>
      <c r="V32" s="478"/>
      <c r="W32" s="478"/>
      <c r="X32" s="353"/>
      <c r="Y32" s="47"/>
      <c r="Z32" s="125"/>
      <c r="AA32" s="174"/>
    </row>
    <row r="33" spans="1:27" ht="10" customHeight="1" x14ac:dyDescent="0.2">
      <c r="A33" s="353"/>
      <c r="B33" s="353"/>
      <c r="C33" s="357"/>
      <c r="D33" s="358"/>
      <c r="E33" s="470"/>
      <c r="F33" s="471"/>
      <c r="G33" s="471"/>
      <c r="H33" s="38" t="str">
        <f t="shared" si="9"/>
        <v/>
      </c>
      <c r="I33" s="25" t="str">
        <f t="shared" si="10"/>
        <v/>
      </c>
      <c r="J33" s="16"/>
      <c r="K33" s="6"/>
      <c r="L33" s="201" t="str">
        <f t="shared" si="3"/>
        <v xml:space="preserve"> </v>
      </c>
      <c r="M33" s="202" t="str">
        <f t="shared" si="4"/>
        <v xml:space="preserve"> </v>
      </c>
      <c r="N33" s="203" t="str">
        <f t="shared" si="5"/>
        <v xml:space="preserve"> </v>
      </c>
      <c r="O33" s="83" t="str">
        <f t="shared" si="6"/>
        <v>No Jumper</v>
      </c>
      <c r="P33" s="177">
        <f t="shared" si="7"/>
        <v>0</v>
      </c>
      <c r="Q33" s="95" t="str">
        <f t="shared" si="2"/>
        <v/>
      </c>
      <c r="R33" s="95" t="str">
        <f t="shared" si="2"/>
        <v/>
      </c>
      <c r="S33" s="68">
        <f t="shared" si="8"/>
        <v>0</v>
      </c>
      <c r="T33" s="354"/>
      <c r="U33" s="478"/>
      <c r="V33" s="478"/>
      <c r="W33" s="478"/>
      <c r="X33" s="353"/>
      <c r="Y33" s="47"/>
      <c r="Z33" s="125"/>
      <c r="AA33" s="174"/>
    </row>
    <row r="34" spans="1:27" ht="10" customHeight="1" thickBot="1" x14ac:dyDescent="0.25">
      <c r="A34" s="353"/>
      <c r="B34" s="353"/>
      <c r="C34" s="357"/>
      <c r="D34" s="358"/>
      <c r="E34" s="472"/>
      <c r="F34" s="473"/>
      <c r="G34" s="473"/>
      <c r="H34" s="11" t="str">
        <f t="shared" si="9"/>
        <v/>
      </c>
      <c r="I34" s="13" t="str">
        <f t="shared" si="10"/>
        <v/>
      </c>
      <c r="J34" s="3"/>
      <c r="K34" s="7"/>
      <c r="L34" s="204" t="str">
        <f t="shared" si="3"/>
        <v xml:space="preserve"> </v>
      </c>
      <c r="M34" s="205" t="str">
        <f t="shared" si="4"/>
        <v xml:space="preserve"> </v>
      </c>
      <c r="N34" s="206" t="str">
        <f t="shared" si="5"/>
        <v xml:space="preserve"> </v>
      </c>
      <c r="O34" s="84" t="str">
        <f t="shared" si="6"/>
        <v>No Jumper</v>
      </c>
      <c r="P34" s="178">
        <f t="shared" si="7"/>
        <v>0</v>
      </c>
      <c r="Q34" s="97" t="str">
        <f t="shared" si="2"/>
        <v/>
      </c>
      <c r="R34" s="97" t="str">
        <f t="shared" si="2"/>
        <v/>
      </c>
      <c r="S34" s="73">
        <f t="shared" si="8"/>
        <v>0</v>
      </c>
      <c r="T34" s="354"/>
      <c r="U34" s="478"/>
      <c r="V34" s="478"/>
      <c r="W34" s="478"/>
      <c r="X34" s="353"/>
      <c r="Y34" s="48"/>
      <c r="Z34" s="173"/>
      <c r="AA34" s="175"/>
    </row>
    <row r="35" spans="1:27" ht="10" customHeight="1" x14ac:dyDescent="0.2">
      <c r="A35" s="353"/>
      <c r="B35" s="353"/>
      <c r="C35" s="357"/>
      <c r="D35" s="358"/>
      <c r="E35" s="417" t="s">
        <v>7</v>
      </c>
      <c r="F35" s="418"/>
      <c r="G35" s="181">
        <v>1</v>
      </c>
      <c r="H35" s="105" t="str">
        <f>IFERROR(VLOOKUP($G35,$O$3:$S$34,3,0),"")</f>
        <v>Dahlia Corp</v>
      </c>
      <c r="I35" s="274" t="str">
        <f>IFERROR(VLOOKUP($G35,$O$3:$S$34,4,0),"")</f>
        <v>Queenswood</v>
      </c>
      <c r="J35" s="106">
        <f>IFERROR(VLOOKUP($G35,$O$3:$S$34,5,0),"")</f>
        <v>473</v>
      </c>
      <c r="K35" s="124">
        <f t="shared" ref="K35:K46" si="11">IFERROR(VLOOKUP($G35,$O$3:$S$34,2,0),"")</f>
        <v>1.65</v>
      </c>
      <c r="L35" s="213" t="str">
        <f t="shared" si="3"/>
        <v xml:space="preserve"> </v>
      </c>
      <c r="M35" s="217" t="str">
        <f t="shared" si="4"/>
        <v xml:space="preserve"> </v>
      </c>
      <c r="N35" s="220" t="str">
        <f t="shared" si="5"/>
        <v>YES</v>
      </c>
      <c r="O35" s="424" t="s">
        <v>40</v>
      </c>
      <c r="P35" s="179"/>
      <c r="Q35" s="33"/>
      <c r="R35" s="33"/>
      <c r="S35" s="33"/>
      <c r="T35" s="354"/>
      <c r="U35" s="478"/>
      <c r="V35" s="478"/>
      <c r="W35" s="478"/>
      <c r="X35" s="353"/>
      <c r="Y35" s="474"/>
      <c r="Z35" s="474"/>
      <c r="AA35" s="474"/>
    </row>
    <row r="36" spans="1:27" ht="10" customHeight="1" x14ac:dyDescent="0.2">
      <c r="A36" s="353"/>
      <c r="B36" s="353"/>
      <c r="C36" s="357"/>
      <c r="D36" s="358"/>
      <c r="E36" s="419"/>
      <c r="F36" s="420"/>
      <c r="G36" s="182">
        <v>2</v>
      </c>
      <c r="H36" s="186" t="str">
        <f t="shared" ref="H36:H46" si="12">IFERROR(VLOOKUP($G36,$O$3:$S$34,3,0),"")</f>
        <v>Alana Ashby</v>
      </c>
      <c r="I36" s="277" t="str">
        <f t="shared" ref="I36:I46" si="13">IFERROR(VLOOKUP($G36,$O$3:$S$34,4,0),"")</f>
        <v>St Clement Danes School</v>
      </c>
      <c r="J36" s="112">
        <f t="shared" ref="J36:J46" si="14">IFERROR(VLOOKUP($G36,$O$3:$S$34,5,0),"")</f>
        <v>277</v>
      </c>
      <c r="K36" s="184">
        <f t="shared" si="11"/>
        <v>1.41</v>
      </c>
      <c r="L36" s="214" t="str">
        <f t="shared" si="3"/>
        <v xml:space="preserve"> </v>
      </c>
      <c r="M36" s="218" t="str">
        <f t="shared" si="4"/>
        <v xml:space="preserve"> </v>
      </c>
      <c r="N36" s="221" t="str">
        <f t="shared" si="5"/>
        <v xml:space="preserve"> </v>
      </c>
      <c r="O36" s="424"/>
      <c r="P36" s="179"/>
      <c r="Q36" s="33"/>
      <c r="R36" s="33"/>
      <c r="S36" s="33"/>
      <c r="T36" s="354"/>
      <c r="U36" s="478"/>
      <c r="V36" s="478"/>
      <c r="W36" s="478"/>
      <c r="X36" s="353"/>
      <c r="Y36" s="354"/>
      <c r="Z36" s="354"/>
      <c r="AA36" s="354"/>
    </row>
    <row r="37" spans="1:27" ht="10" customHeight="1" thickBot="1" x14ac:dyDescent="0.25">
      <c r="A37" s="353"/>
      <c r="B37" s="353"/>
      <c r="C37" s="357"/>
      <c r="D37" s="358"/>
      <c r="E37" s="419"/>
      <c r="F37" s="420"/>
      <c r="G37" s="183">
        <v>3</v>
      </c>
      <c r="H37" s="114" t="str">
        <f t="shared" si="12"/>
        <v>Emily Sanderson</v>
      </c>
      <c r="I37" s="278" t="str">
        <f t="shared" si="13"/>
        <v>St Albans High School for Girls</v>
      </c>
      <c r="J37" s="113">
        <f t="shared" si="14"/>
        <v>315</v>
      </c>
      <c r="K37" s="185">
        <f t="shared" si="11"/>
        <v>1.41</v>
      </c>
      <c r="L37" s="215" t="str">
        <f t="shared" si="3"/>
        <v xml:space="preserve"> </v>
      </c>
      <c r="M37" s="219" t="str">
        <f t="shared" si="4"/>
        <v xml:space="preserve"> </v>
      </c>
      <c r="N37" s="222" t="str">
        <f t="shared" si="5"/>
        <v xml:space="preserve"> </v>
      </c>
      <c r="O37" s="425"/>
      <c r="P37" s="179"/>
      <c r="Q37" s="33"/>
      <c r="R37" s="33"/>
      <c r="S37" s="33"/>
      <c r="T37" s="354"/>
      <c r="U37" s="478"/>
      <c r="V37" s="478"/>
      <c r="W37" s="478"/>
      <c r="X37" s="353"/>
      <c r="Y37" s="354"/>
      <c r="Z37" s="354"/>
      <c r="AA37" s="354"/>
    </row>
    <row r="38" spans="1:27" ht="10" customHeight="1" x14ac:dyDescent="0.2">
      <c r="A38" s="353"/>
      <c r="B38" s="353"/>
      <c r="C38" s="357"/>
      <c r="D38" s="358"/>
      <c r="E38" s="419"/>
      <c r="F38" s="420"/>
      <c r="G38" s="85">
        <v>4</v>
      </c>
      <c r="H38" s="187" t="str">
        <f t="shared" si="12"/>
        <v>Lucy Baverstock</v>
      </c>
      <c r="I38" s="67" t="str">
        <f t="shared" si="13"/>
        <v>Hitchin Girls School</v>
      </c>
      <c r="J38" s="64">
        <f t="shared" si="14"/>
        <v>316</v>
      </c>
      <c r="K38" s="6">
        <f t="shared" si="11"/>
        <v>1.36</v>
      </c>
      <c r="L38" s="201" t="str">
        <f t="shared" si="3"/>
        <v xml:space="preserve"> </v>
      </c>
      <c r="M38" s="202" t="str">
        <f t="shared" si="4"/>
        <v xml:space="preserve"> </v>
      </c>
      <c r="N38" s="203" t="str">
        <f t="shared" si="5"/>
        <v xml:space="preserve"> </v>
      </c>
      <c r="O38" s="477" t="str">
        <f>Entries!A1</f>
        <v>Junior Girls</v>
      </c>
      <c r="P38" s="179"/>
      <c r="Q38" s="33"/>
      <c r="R38" s="33"/>
      <c r="S38" s="33"/>
      <c r="T38" s="354"/>
      <c r="U38" s="478"/>
      <c r="V38" s="478"/>
      <c r="W38" s="478"/>
      <c r="X38" s="353"/>
      <c r="Y38" s="354"/>
      <c r="Z38" s="354"/>
      <c r="AA38" s="354"/>
    </row>
    <row r="39" spans="1:27" ht="10" customHeight="1" x14ac:dyDescent="0.2">
      <c r="A39" s="353"/>
      <c r="B39" s="353"/>
      <c r="C39" s="357"/>
      <c r="D39" s="358"/>
      <c r="E39" s="419"/>
      <c r="F39" s="420"/>
      <c r="G39" s="85">
        <v>5</v>
      </c>
      <c r="H39" s="187" t="str">
        <f t="shared" si="12"/>
        <v>Amelie Horn</v>
      </c>
      <c r="I39" s="67" t="str">
        <f t="shared" si="13"/>
        <v>Monks Walk School</v>
      </c>
      <c r="J39" s="64">
        <f t="shared" si="14"/>
        <v>445</v>
      </c>
      <c r="K39" s="6">
        <f t="shared" si="11"/>
        <v>1.31</v>
      </c>
      <c r="L39" s="201" t="str">
        <f t="shared" si="3"/>
        <v xml:space="preserve"> </v>
      </c>
      <c r="M39" s="202" t="str">
        <f t="shared" si="4"/>
        <v xml:space="preserve"> </v>
      </c>
      <c r="N39" s="203" t="str">
        <f t="shared" si="5"/>
        <v xml:space="preserve"> </v>
      </c>
      <c r="O39" s="398"/>
      <c r="P39" s="179"/>
      <c r="Q39" s="33"/>
      <c r="R39" s="33"/>
      <c r="S39" s="33"/>
      <c r="T39" s="354"/>
      <c r="U39" s="478"/>
      <c r="V39" s="478"/>
      <c r="W39" s="478"/>
      <c r="X39" s="353"/>
      <c r="Y39" s="354"/>
      <c r="Z39" s="354"/>
      <c r="AA39" s="354"/>
    </row>
    <row r="40" spans="1:27" ht="10" customHeight="1" x14ac:dyDescent="0.2">
      <c r="A40" s="353"/>
      <c r="B40" s="353"/>
      <c r="C40" s="357"/>
      <c r="D40" s="358"/>
      <c r="E40" s="419"/>
      <c r="F40" s="420"/>
      <c r="G40" s="85">
        <v>6</v>
      </c>
      <c r="H40" s="187" t="str">
        <f t="shared" si="12"/>
        <v>Isabella Turner</v>
      </c>
      <c r="I40" s="67" t="str">
        <f t="shared" si="13"/>
        <v>Roundwood School</v>
      </c>
      <c r="J40" s="64">
        <f t="shared" si="14"/>
        <v>417</v>
      </c>
      <c r="K40" s="6">
        <f t="shared" si="11"/>
        <v>1.31</v>
      </c>
      <c r="L40" s="201" t="str">
        <f t="shared" si="3"/>
        <v xml:space="preserve"> </v>
      </c>
      <c r="M40" s="202" t="str">
        <f t="shared" si="4"/>
        <v xml:space="preserve"> </v>
      </c>
      <c r="N40" s="203" t="str">
        <f t="shared" si="5"/>
        <v xml:space="preserve"> </v>
      </c>
      <c r="O40" s="398"/>
      <c r="P40" s="179"/>
      <c r="Q40" s="33"/>
      <c r="R40" s="33"/>
      <c r="S40" s="33"/>
      <c r="T40" s="354"/>
      <c r="U40" s="478"/>
      <c r="V40" s="478"/>
      <c r="W40" s="478"/>
      <c r="X40" s="353"/>
      <c r="Y40" s="354"/>
      <c r="Z40" s="354"/>
      <c r="AA40" s="354"/>
    </row>
    <row r="41" spans="1:27" ht="10" customHeight="1" x14ac:dyDescent="0.2">
      <c r="A41" s="353"/>
      <c r="B41" s="353"/>
      <c r="C41" s="357"/>
      <c r="D41" s="358"/>
      <c r="E41" s="419"/>
      <c r="F41" s="420"/>
      <c r="G41" s="85">
        <v>7</v>
      </c>
      <c r="H41" s="187" t="str">
        <f t="shared" si="12"/>
        <v>Jenna-may Botha</v>
      </c>
      <c r="I41" s="67" t="str">
        <f t="shared" si="13"/>
        <v>The Adeyfield Academy</v>
      </c>
      <c r="J41" s="64">
        <f t="shared" si="14"/>
        <v>463</v>
      </c>
      <c r="K41" s="6">
        <f t="shared" si="11"/>
        <v>1.21</v>
      </c>
      <c r="L41" s="201" t="str">
        <f t="shared" si="3"/>
        <v xml:space="preserve"> </v>
      </c>
      <c r="M41" s="202" t="str">
        <f t="shared" si="4"/>
        <v xml:space="preserve"> </v>
      </c>
      <c r="N41" s="203" t="str">
        <f t="shared" si="5"/>
        <v xml:space="preserve"> </v>
      </c>
      <c r="O41" s="398"/>
      <c r="P41" s="179"/>
      <c r="Q41" s="33"/>
      <c r="R41" s="33"/>
      <c r="S41" s="33"/>
      <c r="T41" s="354"/>
      <c r="U41" s="478"/>
      <c r="V41" s="478"/>
      <c r="W41" s="478"/>
      <c r="X41" s="353"/>
      <c r="Y41" s="354"/>
      <c r="Z41" s="354"/>
      <c r="AA41" s="354"/>
    </row>
    <row r="42" spans="1:27" ht="10" customHeight="1" thickBot="1" x14ac:dyDescent="0.25">
      <c r="A42" s="353"/>
      <c r="B42" s="353"/>
      <c r="C42" s="359"/>
      <c r="D42" s="360"/>
      <c r="E42" s="419"/>
      <c r="F42" s="420"/>
      <c r="G42" s="85">
        <v>8</v>
      </c>
      <c r="H42" s="187" t="str">
        <f t="shared" si="12"/>
        <v/>
      </c>
      <c r="I42" s="67" t="str">
        <f t="shared" si="13"/>
        <v/>
      </c>
      <c r="J42" s="64" t="str">
        <f t="shared" si="14"/>
        <v/>
      </c>
      <c r="K42" s="6" t="str">
        <f t="shared" si="11"/>
        <v/>
      </c>
      <c r="L42" s="201"/>
      <c r="M42" s="202"/>
      <c r="N42" s="203"/>
      <c r="O42" s="398"/>
      <c r="P42" s="179"/>
      <c r="Q42" s="33"/>
      <c r="R42" s="33"/>
      <c r="S42" s="33"/>
      <c r="T42" s="354"/>
      <c r="U42" s="478"/>
      <c r="V42" s="478"/>
      <c r="W42" s="478"/>
      <c r="X42" s="353"/>
      <c r="Y42" s="354"/>
      <c r="Z42" s="354"/>
      <c r="AA42" s="354"/>
    </row>
    <row r="43" spans="1:27" ht="10" customHeight="1" thickBot="1" x14ac:dyDescent="0.25">
      <c r="A43" s="353"/>
      <c r="B43" s="353"/>
      <c r="C43" s="400" t="s">
        <v>24</v>
      </c>
      <c r="D43" s="401"/>
      <c r="E43" s="419"/>
      <c r="F43" s="420"/>
      <c r="G43" s="85">
        <v>9</v>
      </c>
      <c r="H43" s="187" t="str">
        <f t="shared" si="12"/>
        <v/>
      </c>
      <c r="I43" s="67" t="str">
        <f t="shared" si="13"/>
        <v/>
      </c>
      <c r="J43" s="64" t="str">
        <f t="shared" si="14"/>
        <v/>
      </c>
      <c r="K43" s="6" t="str">
        <f t="shared" si="11"/>
        <v/>
      </c>
      <c r="L43" s="201"/>
      <c r="M43" s="202"/>
      <c r="N43" s="203"/>
      <c r="O43" s="398"/>
      <c r="P43" s="179"/>
      <c r="T43" s="354"/>
      <c r="U43" s="478"/>
      <c r="V43" s="478"/>
      <c r="W43" s="478"/>
      <c r="X43" s="353"/>
      <c r="Y43" s="354"/>
      <c r="Z43" s="354"/>
      <c r="AA43" s="354"/>
    </row>
    <row r="44" spans="1:27" ht="10" customHeight="1" x14ac:dyDescent="0.2">
      <c r="A44" s="353"/>
      <c r="B44" s="353"/>
      <c r="C44" s="115" t="s">
        <v>21</v>
      </c>
      <c r="D44" s="116">
        <v>1.66</v>
      </c>
      <c r="E44" s="419"/>
      <c r="F44" s="420"/>
      <c r="G44" s="85">
        <v>10</v>
      </c>
      <c r="H44" s="187" t="str">
        <f t="shared" si="12"/>
        <v/>
      </c>
      <c r="I44" s="67" t="str">
        <f t="shared" si="13"/>
        <v/>
      </c>
      <c r="J44" s="64" t="str">
        <f t="shared" si="14"/>
        <v/>
      </c>
      <c r="K44" s="6" t="str">
        <f t="shared" si="11"/>
        <v/>
      </c>
      <c r="L44" s="201"/>
      <c r="M44" s="202"/>
      <c r="N44" s="203"/>
      <c r="O44" s="398"/>
      <c r="P44" s="179"/>
      <c r="T44" s="354"/>
      <c r="U44" s="478"/>
      <c r="V44" s="478"/>
      <c r="W44" s="478"/>
      <c r="X44" s="353"/>
      <c r="Y44" s="354"/>
      <c r="Z44" s="354"/>
      <c r="AA44" s="354"/>
    </row>
    <row r="45" spans="1:27" ht="10" customHeight="1" x14ac:dyDescent="0.2">
      <c r="A45" s="353"/>
      <c r="B45" s="353"/>
      <c r="C45" s="117" t="s">
        <v>23</v>
      </c>
      <c r="D45" s="118">
        <v>1.65</v>
      </c>
      <c r="E45" s="419"/>
      <c r="F45" s="420"/>
      <c r="G45" s="85">
        <v>11</v>
      </c>
      <c r="H45" s="187" t="str">
        <f t="shared" si="12"/>
        <v/>
      </c>
      <c r="I45" s="67" t="str">
        <f t="shared" si="13"/>
        <v/>
      </c>
      <c r="J45" s="64" t="str">
        <f t="shared" si="14"/>
        <v/>
      </c>
      <c r="K45" s="6" t="str">
        <f t="shared" si="11"/>
        <v/>
      </c>
      <c r="L45" s="201"/>
      <c r="M45" s="202"/>
      <c r="N45" s="203"/>
      <c r="O45" s="398"/>
      <c r="P45" s="179"/>
      <c r="T45" s="354"/>
      <c r="U45" s="478"/>
      <c r="V45" s="478"/>
      <c r="W45" s="478"/>
      <c r="X45" s="353"/>
      <c r="Y45" s="354"/>
      <c r="Z45" s="354"/>
      <c r="AA45" s="354"/>
    </row>
    <row r="46" spans="1:27" ht="10" customHeight="1" thickBot="1" x14ac:dyDescent="0.25">
      <c r="A46" s="353"/>
      <c r="B46" s="353"/>
      <c r="C46" s="119" t="s">
        <v>22</v>
      </c>
      <c r="D46" s="120">
        <v>1.59</v>
      </c>
      <c r="E46" s="421"/>
      <c r="F46" s="422"/>
      <c r="G46" s="86">
        <v>12</v>
      </c>
      <c r="H46" s="188" t="str">
        <f t="shared" si="12"/>
        <v/>
      </c>
      <c r="I46" s="72" t="str">
        <f t="shared" si="13"/>
        <v/>
      </c>
      <c r="J46" s="69" t="str">
        <f t="shared" si="14"/>
        <v/>
      </c>
      <c r="K46" s="7" t="str">
        <f t="shared" si="11"/>
        <v/>
      </c>
      <c r="L46" s="204"/>
      <c r="M46" s="205"/>
      <c r="N46" s="206"/>
      <c r="O46" s="399"/>
      <c r="P46" s="179"/>
      <c r="T46" s="354"/>
      <c r="U46" s="478"/>
      <c r="V46" s="478"/>
      <c r="W46" s="478"/>
      <c r="X46" s="353"/>
      <c r="Y46" s="354"/>
      <c r="Z46" s="354"/>
      <c r="AA46" s="354"/>
    </row>
  </sheetData>
  <mergeCells count="26"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  <pageSetUpPr fitToPage="1"/>
  </sheetPr>
  <dimension ref="A1:AA46"/>
  <sheetViews>
    <sheetView topLeftCell="C25" zoomScale="125" zoomScaleNormal="125" workbookViewId="0">
      <selection activeCell="L37" sqref="L37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3" width="6.6640625" style="189" customWidth="1"/>
    <col min="14" max="14" width="6.6640625" style="52" customWidth="1"/>
    <col min="15" max="15" width="12" style="52" customWidth="1"/>
    <col min="16" max="16" width="16" style="180" hidden="1" customWidth="1"/>
    <col min="17" max="18" width="8" style="55" hidden="1" customWidth="1"/>
    <col min="19" max="19" width="8.83203125" style="52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2" customWidth="1"/>
    <col min="24" max="24" width="4.5" style="10" customWidth="1"/>
    <col min="25" max="25" width="5.6640625" style="10" customWidth="1"/>
    <col min="26" max="26" width="15.6640625" style="55" customWidth="1"/>
    <col min="27" max="27" width="21.33203125" style="55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3"/>
      <c r="C2" s="355" t="s">
        <v>41</v>
      </c>
      <c r="D2" s="356"/>
      <c r="E2" s="364" t="s">
        <v>2</v>
      </c>
      <c r="F2" s="365"/>
      <c r="G2" s="366"/>
      <c r="H2" s="91" t="s">
        <v>1</v>
      </c>
      <c r="I2" s="93" t="s">
        <v>49</v>
      </c>
      <c r="J2" s="88" t="s">
        <v>8</v>
      </c>
      <c r="K2" s="88" t="s">
        <v>45</v>
      </c>
      <c r="L2" s="207" t="s">
        <v>21</v>
      </c>
      <c r="M2" s="197" t="s">
        <v>23</v>
      </c>
      <c r="N2" s="196" t="s">
        <v>22</v>
      </c>
      <c r="O2" s="92" t="s">
        <v>5</v>
      </c>
      <c r="P2" s="364" t="s">
        <v>28</v>
      </c>
      <c r="Q2" s="365"/>
      <c r="R2" s="365"/>
      <c r="S2" s="366"/>
      <c r="T2" s="354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3"/>
      <c r="C3" s="357"/>
      <c r="D3" s="358"/>
      <c r="E3" s="468" t="s">
        <v>7</v>
      </c>
      <c r="F3" s="469"/>
      <c r="G3" s="469"/>
      <c r="H3" s="51" t="str">
        <f t="shared" ref="H3" si="0">IFERROR(VLOOKUP($J3,$Y$2:$AB$34,2,0),"")</f>
        <v>Celine Silverman</v>
      </c>
      <c r="I3" s="272" t="str">
        <f t="shared" ref="I3" si="1">IFERROR(VLOOKUP($J3,$Y$2:$AB$34,3,0),"")</f>
        <v>Haberdashers' Aske's School for Girls</v>
      </c>
      <c r="J3" s="5">
        <v>423</v>
      </c>
      <c r="K3" s="8">
        <v>1.8</v>
      </c>
      <c r="L3" s="198" t="str">
        <f>IF($K3&gt;$D$44,IF($K3&gt;0,"NEW","" )," ")</f>
        <v xml:space="preserve"> </v>
      </c>
      <c r="M3" s="199" t="str">
        <f>IF($K3&gt;$D$45,IF($K3&gt;0,"YES","" )," ")</f>
        <v xml:space="preserve"> </v>
      </c>
      <c r="N3" s="200" t="str">
        <f>IF($K3&gt;$D$46,IF($K3&gt;0,"YES","" )," ")</f>
        <v xml:space="preserve"> </v>
      </c>
      <c r="O3" s="74">
        <f>IF(K3&gt;0,RANK(K3,$K$3:$K$34,0),"No Jumper")</f>
        <v>2</v>
      </c>
      <c r="P3" s="176">
        <f>K3</f>
        <v>1.8</v>
      </c>
      <c r="Q3" s="96" t="str">
        <f t="shared" ref="Q3:R34" si="2">H3</f>
        <v>Celine Silverman</v>
      </c>
      <c r="R3" s="96" t="str">
        <f t="shared" si="2"/>
        <v>Haberdashers' Aske's School for Girls</v>
      </c>
      <c r="S3" s="63">
        <f>J3</f>
        <v>423</v>
      </c>
      <c r="T3" s="354"/>
      <c r="U3" s="371"/>
      <c r="V3" s="372"/>
      <c r="W3" s="373"/>
      <c r="X3" s="353"/>
      <c r="Y3" s="47">
        <v>423</v>
      </c>
      <c r="Z3" s="125" t="s">
        <v>188</v>
      </c>
      <c r="AA3" s="174" t="s">
        <v>68</v>
      </c>
    </row>
    <row r="4" spans="1:27" ht="10" customHeight="1" x14ac:dyDescent="0.2">
      <c r="A4" s="353"/>
      <c r="B4" s="353"/>
      <c r="C4" s="357"/>
      <c r="D4" s="358"/>
      <c r="E4" s="470"/>
      <c r="F4" s="471"/>
      <c r="G4" s="471"/>
      <c r="H4" s="37" t="str">
        <f>IFERROR(VLOOKUP($J4,$Y$2:$AB$34,2,0),"")</f>
        <v>Abi Edwards</v>
      </c>
      <c r="I4" s="24" t="str">
        <f>IFERROR(VLOOKUP($J4,$Y$2:$AB$34,3,0),"")</f>
        <v>St Clement Danes School</v>
      </c>
      <c r="J4" s="16">
        <v>446</v>
      </c>
      <c r="K4" s="6">
        <v>2.5</v>
      </c>
      <c r="L4" s="201" t="str">
        <f t="shared" ref="L4:L36" si="3">IF($K4&gt;$D$44,IF($K4&gt;0,"NEW","" )," ")</f>
        <v>NEW</v>
      </c>
      <c r="M4" s="202" t="str">
        <f t="shared" ref="M4:M36" si="4">IF($K4&gt;$D$45,IF($K4&gt;0,"YES","" )," ")</f>
        <v xml:space="preserve"> </v>
      </c>
      <c r="N4" s="203" t="str">
        <f t="shared" ref="N4:N36" si="5">IF($K4&gt;$D$46,IF($K4&gt;0,"YES","" )," ")</f>
        <v xml:space="preserve"> </v>
      </c>
      <c r="O4" s="83">
        <f t="shared" ref="O4:O34" si="6">IF(K4&gt;0,RANK(K4,$K$3:$K$34,0),"No Jumper")</f>
        <v>1</v>
      </c>
      <c r="P4" s="177">
        <f t="shared" ref="P4:P34" si="7">K4</f>
        <v>2.5</v>
      </c>
      <c r="Q4" s="95" t="str">
        <f t="shared" si="2"/>
        <v>Abi Edwards</v>
      </c>
      <c r="R4" s="95" t="str">
        <f t="shared" si="2"/>
        <v>St Clement Danes School</v>
      </c>
      <c r="S4" s="68">
        <f t="shared" ref="S4:S34" si="8">J4</f>
        <v>446</v>
      </c>
      <c r="T4" s="354"/>
      <c r="U4" s="383" t="s">
        <v>26</v>
      </c>
      <c r="V4" s="384"/>
      <c r="W4" s="385"/>
      <c r="X4" s="353"/>
      <c r="Y4" s="47">
        <v>446</v>
      </c>
      <c r="Z4" s="125" t="s">
        <v>189</v>
      </c>
      <c r="AA4" s="174" t="s">
        <v>75</v>
      </c>
    </row>
    <row r="5" spans="1:27" ht="10" customHeight="1" x14ac:dyDescent="0.2">
      <c r="A5" s="353"/>
      <c r="B5" s="353"/>
      <c r="C5" s="357"/>
      <c r="D5" s="358"/>
      <c r="E5" s="470"/>
      <c r="F5" s="471"/>
      <c r="G5" s="471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1" t="str">
        <f t="shared" si="3"/>
        <v xml:space="preserve"> </v>
      </c>
      <c r="M5" s="202" t="str">
        <f t="shared" si="4"/>
        <v xml:space="preserve"> </v>
      </c>
      <c r="N5" s="203" t="str">
        <f t="shared" si="5"/>
        <v xml:space="preserve"> </v>
      </c>
      <c r="O5" s="83" t="str">
        <f t="shared" si="6"/>
        <v>No Jumper</v>
      </c>
      <c r="P5" s="177">
        <f t="shared" si="7"/>
        <v>0</v>
      </c>
      <c r="Q5" s="95" t="str">
        <f t="shared" si="2"/>
        <v/>
      </c>
      <c r="R5" s="95" t="str">
        <f t="shared" si="2"/>
        <v/>
      </c>
      <c r="S5" s="68">
        <f t="shared" si="8"/>
        <v>0</v>
      </c>
      <c r="T5" s="354"/>
      <c r="U5" s="386"/>
      <c r="V5" s="387"/>
      <c r="W5" s="388"/>
      <c r="X5" s="353"/>
      <c r="Y5" s="47"/>
      <c r="Z5" s="125"/>
      <c r="AA5" s="174"/>
    </row>
    <row r="6" spans="1:27" ht="10" customHeight="1" x14ac:dyDescent="0.2">
      <c r="A6" s="353"/>
      <c r="B6" s="353"/>
      <c r="C6" s="357"/>
      <c r="D6" s="358"/>
      <c r="E6" s="470"/>
      <c r="F6" s="471"/>
      <c r="G6" s="471"/>
      <c r="H6" s="37" t="str">
        <f t="shared" si="9"/>
        <v/>
      </c>
      <c r="I6" s="24" t="str">
        <f t="shared" si="10"/>
        <v/>
      </c>
      <c r="J6" s="16"/>
      <c r="K6" s="6"/>
      <c r="L6" s="201" t="str">
        <f t="shared" si="3"/>
        <v xml:space="preserve"> </v>
      </c>
      <c r="M6" s="202" t="str">
        <f t="shared" si="4"/>
        <v xml:space="preserve"> </v>
      </c>
      <c r="N6" s="203" t="str">
        <f t="shared" si="5"/>
        <v xml:space="preserve"> </v>
      </c>
      <c r="O6" s="83" t="str">
        <f t="shared" si="6"/>
        <v>No Jumper</v>
      </c>
      <c r="P6" s="177">
        <f t="shared" si="7"/>
        <v>0</v>
      </c>
      <c r="Q6" s="95" t="str">
        <f t="shared" si="2"/>
        <v/>
      </c>
      <c r="R6" s="95" t="str">
        <f t="shared" si="2"/>
        <v/>
      </c>
      <c r="S6" s="68">
        <f t="shared" si="8"/>
        <v>0</v>
      </c>
      <c r="T6" s="354"/>
      <c r="U6" s="386"/>
      <c r="V6" s="387"/>
      <c r="W6" s="388"/>
      <c r="X6" s="353"/>
      <c r="Y6" s="47"/>
      <c r="Z6" s="125"/>
      <c r="AA6" s="174"/>
    </row>
    <row r="7" spans="1:27" ht="10" customHeight="1" x14ac:dyDescent="0.2">
      <c r="A7" s="353"/>
      <c r="B7" s="353"/>
      <c r="C7" s="357"/>
      <c r="D7" s="358"/>
      <c r="E7" s="470"/>
      <c r="F7" s="471"/>
      <c r="G7" s="471"/>
      <c r="H7" s="37" t="str">
        <f t="shared" si="9"/>
        <v/>
      </c>
      <c r="I7" s="24" t="str">
        <f t="shared" si="10"/>
        <v/>
      </c>
      <c r="J7" s="16"/>
      <c r="K7" s="6"/>
      <c r="L7" s="201" t="str">
        <f t="shared" si="3"/>
        <v xml:space="preserve"> </v>
      </c>
      <c r="M7" s="202" t="str">
        <f t="shared" si="4"/>
        <v xml:space="preserve"> </v>
      </c>
      <c r="N7" s="203" t="str">
        <f t="shared" si="5"/>
        <v xml:space="preserve"> </v>
      </c>
      <c r="O7" s="83" t="str">
        <f t="shared" si="6"/>
        <v>No Jumper</v>
      </c>
      <c r="P7" s="177">
        <f t="shared" si="7"/>
        <v>0</v>
      </c>
      <c r="Q7" s="95" t="str">
        <f t="shared" si="2"/>
        <v/>
      </c>
      <c r="R7" s="95" t="str">
        <f t="shared" si="2"/>
        <v/>
      </c>
      <c r="S7" s="68">
        <f t="shared" si="8"/>
        <v>0</v>
      </c>
      <c r="T7" s="354"/>
      <c r="U7" s="383" t="s">
        <v>32</v>
      </c>
      <c r="V7" s="384"/>
      <c r="W7" s="385"/>
      <c r="X7" s="353"/>
      <c r="Y7" s="47"/>
      <c r="Z7" s="125"/>
      <c r="AA7" s="174"/>
    </row>
    <row r="8" spans="1:27" ht="10" customHeight="1" x14ac:dyDescent="0.2">
      <c r="A8" s="353"/>
      <c r="B8" s="353"/>
      <c r="C8" s="357"/>
      <c r="D8" s="358"/>
      <c r="E8" s="470"/>
      <c r="F8" s="471"/>
      <c r="G8" s="471"/>
      <c r="H8" s="37" t="str">
        <f t="shared" si="9"/>
        <v/>
      </c>
      <c r="I8" s="24" t="str">
        <f t="shared" si="10"/>
        <v/>
      </c>
      <c r="J8" s="16"/>
      <c r="K8" s="6"/>
      <c r="L8" s="201" t="str">
        <f t="shared" si="3"/>
        <v xml:space="preserve"> </v>
      </c>
      <c r="M8" s="202" t="str">
        <f t="shared" si="4"/>
        <v xml:space="preserve"> </v>
      </c>
      <c r="N8" s="203" t="str">
        <f t="shared" si="5"/>
        <v xml:space="preserve"> </v>
      </c>
      <c r="O8" s="83" t="str">
        <f t="shared" si="6"/>
        <v>No Jumper</v>
      </c>
      <c r="P8" s="177">
        <f t="shared" si="7"/>
        <v>0</v>
      </c>
      <c r="Q8" s="95" t="str">
        <f t="shared" si="2"/>
        <v/>
      </c>
      <c r="R8" s="95" t="str">
        <f t="shared" si="2"/>
        <v/>
      </c>
      <c r="S8" s="68">
        <f t="shared" si="8"/>
        <v>0</v>
      </c>
      <c r="T8" s="354"/>
      <c r="U8" s="386"/>
      <c r="V8" s="387"/>
      <c r="W8" s="388"/>
      <c r="X8" s="353"/>
      <c r="Y8" s="47"/>
      <c r="Z8" s="125"/>
      <c r="AA8" s="174"/>
    </row>
    <row r="9" spans="1:27" ht="10" customHeight="1" x14ac:dyDescent="0.2">
      <c r="A9" s="353"/>
      <c r="B9" s="353"/>
      <c r="C9" s="357"/>
      <c r="D9" s="358"/>
      <c r="E9" s="470"/>
      <c r="F9" s="471"/>
      <c r="G9" s="471"/>
      <c r="H9" s="38" t="str">
        <f t="shared" si="9"/>
        <v/>
      </c>
      <c r="I9" s="25" t="str">
        <f t="shared" si="10"/>
        <v/>
      </c>
      <c r="J9" s="16"/>
      <c r="K9" s="6"/>
      <c r="L9" s="201" t="str">
        <f t="shared" si="3"/>
        <v xml:space="preserve"> </v>
      </c>
      <c r="M9" s="202" t="str">
        <f t="shared" si="4"/>
        <v xml:space="preserve"> </v>
      </c>
      <c r="N9" s="203" t="str">
        <f t="shared" si="5"/>
        <v xml:space="preserve"> </v>
      </c>
      <c r="O9" s="83" t="str">
        <f t="shared" si="6"/>
        <v>No Jumper</v>
      </c>
      <c r="P9" s="177">
        <f t="shared" si="7"/>
        <v>0</v>
      </c>
      <c r="Q9" s="95" t="str">
        <f t="shared" si="2"/>
        <v/>
      </c>
      <c r="R9" s="95" t="str">
        <f t="shared" si="2"/>
        <v/>
      </c>
      <c r="S9" s="68">
        <f t="shared" si="8"/>
        <v>0</v>
      </c>
      <c r="T9" s="354"/>
      <c r="U9" s="386"/>
      <c r="V9" s="387"/>
      <c r="W9" s="388"/>
      <c r="X9" s="353"/>
      <c r="Y9" s="47"/>
      <c r="Z9" s="125"/>
      <c r="AA9" s="174"/>
    </row>
    <row r="10" spans="1:27" ht="10" customHeight="1" x14ac:dyDescent="0.2">
      <c r="A10" s="353"/>
      <c r="B10" s="353"/>
      <c r="C10" s="357"/>
      <c r="D10" s="358"/>
      <c r="E10" s="470"/>
      <c r="F10" s="471"/>
      <c r="G10" s="471"/>
      <c r="H10" s="37" t="str">
        <f t="shared" si="9"/>
        <v/>
      </c>
      <c r="I10" s="24" t="str">
        <f t="shared" si="10"/>
        <v/>
      </c>
      <c r="J10" s="16"/>
      <c r="K10" s="6"/>
      <c r="L10" s="201" t="str">
        <f t="shared" si="3"/>
        <v xml:space="preserve"> </v>
      </c>
      <c r="M10" s="202" t="str">
        <f t="shared" si="4"/>
        <v xml:space="preserve"> </v>
      </c>
      <c r="N10" s="203" t="str">
        <f t="shared" si="5"/>
        <v xml:space="preserve"> </v>
      </c>
      <c r="O10" s="83" t="str">
        <f t="shared" si="6"/>
        <v>No Jumper</v>
      </c>
      <c r="P10" s="177">
        <f t="shared" si="7"/>
        <v>0</v>
      </c>
      <c r="Q10" s="95" t="str">
        <f t="shared" si="2"/>
        <v/>
      </c>
      <c r="R10" s="95" t="str">
        <f t="shared" si="2"/>
        <v/>
      </c>
      <c r="S10" s="68">
        <f t="shared" si="8"/>
        <v>0</v>
      </c>
      <c r="T10" s="354"/>
      <c r="U10" s="389" t="s">
        <v>31</v>
      </c>
      <c r="V10" s="390"/>
      <c r="W10" s="391"/>
      <c r="X10" s="353"/>
      <c r="Y10" s="47"/>
      <c r="Z10" s="125"/>
      <c r="AA10" s="174"/>
    </row>
    <row r="11" spans="1:27" ht="10" customHeight="1" x14ac:dyDescent="0.2">
      <c r="A11" s="353"/>
      <c r="B11" s="353"/>
      <c r="C11" s="357"/>
      <c r="D11" s="358"/>
      <c r="E11" s="470"/>
      <c r="F11" s="471"/>
      <c r="G11" s="471"/>
      <c r="H11" s="37" t="str">
        <f t="shared" si="9"/>
        <v/>
      </c>
      <c r="I11" s="24" t="str">
        <f t="shared" si="10"/>
        <v/>
      </c>
      <c r="J11" s="16"/>
      <c r="K11" s="6"/>
      <c r="L11" s="201" t="str">
        <f t="shared" si="3"/>
        <v xml:space="preserve"> </v>
      </c>
      <c r="M11" s="202" t="str">
        <f t="shared" si="4"/>
        <v xml:space="preserve"> </v>
      </c>
      <c r="N11" s="203" t="str">
        <f t="shared" si="5"/>
        <v xml:space="preserve"> </v>
      </c>
      <c r="O11" s="83" t="str">
        <f t="shared" si="6"/>
        <v>No Jumper</v>
      </c>
      <c r="P11" s="177">
        <f t="shared" si="7"/>
        <v>0</v>
      </c>
      <c r="Q11" s="95" t="str">
        <f t="shared" si="2"/>
        <v/>
      </c>
      <c r="R11" s="95" t="str">
        <f t="shared" si="2"/>
        <v/>
      </c>
      <c r="S11" s="68">
        <f t="shared" si="8"/>
        <v>0</v>
      </c>
      <c r="T11" s="354"/>
      <c r="U11" s="392"/>
      <c r="V11" s="393"/>
      <c r="W11" s="394"/>
      <c r="X11" s="353"/>
      <c r="Y11" s="47"/>
      <c r="Z11" s="125"/>
      <c r="AA11" s="174"/>
    </row>
    <row r="12" spans="1:27" ht="10" customHeight="1" x14ac:dyDescent="0.2">
      <c r="A12" s="353"/>
      <c r="B12" s="353"/>
      <c r="C12" s="357"/>
      <c r="D12" s="358"/>
      <c r="E12" s="470"/>
      <c r="F12" s="471"/>
      <c r="G12" s="471"/>
      <c r="H12" s="37" t="str">
        <f t="shared" si="9"/>
        <v/>
      </c>
      <c r="I12" s="24" t="str">
        <f t="shared" si="10"/>
        <v/>
      </c>
      <c r="J12" s="16"/>
      <c r="K12" s="6"/>
      <c r="L12" s="201" t="str">
        <f t="shared" si="3"/>
        <v xml:space="preserve"> </v>
      </c>
      <c r="M12" s="202" t="str">
        <f t="shared" si="4"/>
        <v xml:space="preserve"> </v>
      </c>
      <c r="N12" s="203" t="str">
        <f t="shared" si="5"/>
        <v xml:space="preserve"> </v>
      </c>
      <c r="O12" s="83" t="str">
        <f t="shared" si="6"/>
        <v>No Jumper</v>
      </c>
      <c r="P12" s="177">
        <f t="shared" si="7"/>
        <v>0</v>
      </c>
      <c r="Q12" s="95" t="str">
        <f t="shared" si="2"/>
        <v/>
      </c>
      <c r="R12" s="95" t="str">
        <f t="shared" si="2"/>
        <v/>
      </c>
      <c r="S12" s="68">
        <f t="shared" si="8"/>
        <v>0</v>
      </c>
      <c r="T12" s="354"/>
      <c r="U12" s="395"/>
      <c r="V12" s="396"/>
      <c r="W12" s="397"/>
      <c r="X12" s="353"/>
      <c r="Y12" s="47"/>
      <c r="Z12" s="125"/>
      <c r="AA12" s="174"/>
    </row>
    <row r="13" spans="1:27" ht="10" customHeight="1" x14ac:dyDescent="0.2">
      <c r="A13" s="353"/>
      <c r="B13" s="353"/>
      <c r="C13" s="357"/>
      <c r="D13" s="358"/>
      <c r="E13" s="470"/>
      <c r="F13" s="471"/>
      <c r="G13" s="471"/>
      <c r="H13" s="37" t="str">
        <f t="shared" si="9"/>
        <v/>
      </c>
      <c r="I13" s="24" t="str">
        <f t="shared" si="10"/>
        <v/>
      </c>
      <c r="J13" s="16"/>
      <c r="K13" s="6"/>
      <c r="L13" s="201" t="str">
        <f t="shared" si="3"/>
        <v xml:space="preserve"> </v>
      </c>
      <c r="M13" s="202" t="str">
        <f t="shared" si="4"/>
        <v xml:space="preserve"> </v>
      </c>
      <c r="N13" s="203" t="str">
        <f t="shared" si="5"/>
        <v xml:space="preserve"> </v>
      </c>
      <c r="O13" s="83" t="str">
        <f t="shared" si="6"/>
        <v>No Jumper</v>
      </c>
      <c r="P13" s="177">
        <f t="shared" si="7"/>
        <v>0</v>
      </c>
      <c r="Q13" s="95" t="str">
        <f t="shared" si="2"/>
        <v/>
      </c>
      <c r="R13" s="95" t="str">
        <f t="shared" si="2"/>
        <v/>
      </c>
      <c r="S13" s="68">
        <f t="shared" si="8"/>
        <v>0</v>
      </c>
      <c r="T13" s="354"/>
      <c r="U13" s="389"/>
      <c r="V13" s="390"/>
      <c r="W13" s="391"/>
      <c r="X13" s="353"/>
      <c r="Y13" s="47"/>
      <c r="Z13" s="125"/>
      <c r="AA13" s="174"/>
    </row>
    <row r="14" spans="1:27" ht="10" customHeight="1" x14ac:dyDescent="0.2">
      <c r="A14" s="353"/>
      <c r="B14" s="353"/>
      <c r="C14" s="357"/>
      <c r="D14" s="358"/>
      <c r="E14" s="470"/>
      <c r="F14" s="471"/>
      <c r="G14" s="471"/>
      <c r="H14" s="37" t="str">
        <f t="shared" si="9"/>
        <v/>
      </c>
      <c r="I14" s="24" t="str">
        <f t="shared" si="10"/>
        <v/>
      </c>
      <c r="J14" s="16"/>
      <c r="K14" s="6"/>
      <c r="L14" s="201" t="str">
        <f t="shared" si="3"/>
        <v xml:space="preserve"> </v>
      </c>
      <c r="M14" s="202" t="str">
        <f t="shared" si="4"/>
        <v xml:space="preserve"> </v>
      </c>
      <c r="N14" s="203" t="str">
        <f t="shared" si="5"/>
        <v xml:space="preserve"> </v>
      </c>
      <c r="O14" s="83" t="str">
        <f t="shared" si="6"/>
        <v>No Jumper</v>
      </c>
      <c r="P14" s="177">
        <f t="shared" si="7"/>
        <v>0</v>
      </c>
      <c r="Q14" s="95" t="str">
        <f t="shared" si="2"/>
        <v/>
      </c>
      <c r="R14" s="95" t="str">
        <f t="shared" si="2"/>
        <v/>
      </c>
      <c r="S14" s="68">
        <f t="shared" si="8"/>
        <v>0</v>
      </c>
      <c r="T14" s="354"/>
      <c r="U14" s="392"/>
      <c r="V14" s="393"/>
      <c r="W14" s="394"/>
      <c r="X14" s="353"/>
      <c r="Y14" s="47"/>
      <c r="Z14" s="125"/>
      <c r="AA14" s="174"/>
    </row>
    <row r="15" spans="1:27" ht="10" customHeight="1" x14ac:dyDescent="0.2">
      <c r="A15" s="353"/>
      <c r="B15" s="353"/>
      <c r="C15" s="357"/>
      <c r="D15" s="358"/>
      <c r="E15" s="470"/>
      <c r="F15" s="471"/>
      <c r="G15" s="471"/>
      <c r="H15" s="37" t="str">
        <f t="shared" si="9"/>
        <v/>
      </c>
      <c r="I15" s="24" t="str">
        <f t="shared" si="10"/>
        <v/>
      </c>
      <c r="J15" s="16"/>
      <c r="K15" s="6"/>
      <c r="L15" s="201" t="str">
        <f t="shared" si="3"/>
        <v xml:space="preserve"> </v>
      </c>
      <c r="M15" s="202" t="str">
        <f t="shared" si="4"/>
        <v xml:space="preserve"> </v>
      </c>
      <c r="N15" s="203" t="str">
        <f t="shared" si="5"/>
        <v xml:space="preserve"> </v>
      </c>
      <c r="O15" s="83" t="str">
        <f t="shared" si="6"/>
        <v>No Jumper</v>
      </c>
      <c r="P15" s="177">
        <f t="shared" si="7"/>
        <v>0</v>
      </c>
      <c r="Q15" s="95" t="str">
        <f t="shared" si="2"/>
        <v/>
      </c>
      <c r="R15" s="95" t="str">
        <f t="shared" si="2"/>
        <v/>
      </c>
      <c r="S15" s="68">
        <f t="shared" si="8"/>
        <v>0</v>
      </c>
      <c r="T15" s="354"/>
      <c r="U15" s="395"/>
      <c r="V15" s="396"/>
      <c r="W15" s="397"/>
      <c r="X15" s="353"/>
      <c r="Y15" s="47"/>
      <c r="Z15" s="125"/>
      <c r="AA15" s="174"/>
    </row>
    <row r="16" spans="1:27" ht="10" customHeight="1" x14ac:dyDescent="0.2">
      <c r="A16" s="353"/>
      <c r="B16" s="353"/>
      <c r="C16" s="357"/>
      <c r="D16" s="358"/>
      <c r="E16" s="470"/>
      <c r="F16" s="471"/>
      <c r="G16" s="471"/>
      <c r="H16" s="39" t="str">
        <f t="shared" si="9"/>
        <v/>
      </c>
      <c r="I16" s="273" t="str">
        <f t="shared" si="10"/>
        <v/>
      </c>
      <c r="J16" s="16"/>
      <c r="K16" s="6"/>
      <c r="L16" s="201" t="str">
        <f t="shared" si="3"/>
        <v xml:space="preserve"> </v>
      </c>
      <c r="M16" s="202" t="str">
        <f t="shared" si="4"/>
        <v xml:space="preserve"> </v>
      </c>
      <c r="N16" s="203" t="str">
        <f t="shared" si="5"/>
        <v xml:space="preserve"> </v>
      </c>
      <c r="O16" s="83" t="str">
        <f t="shared" si="6"/>
        <v>No Jumper</v>
      </c>
      <c r="P16" s="177">
        <f t="shared" si="7"/>
        <v>0</v>
      </c>
      <c r="Q16" s="95" t="str">
        <f t="shared" si="2"/>
        <v/>
      </c>
      <c r="R16" s="95" t="str">
        <f t="shared" si="2"/>
        <v/>
      </c>
      <c r="S16" s="68">
        <f t="shared" si="8"/>
        <v>0</v>
      </c>
      <c r="T16" s="354"/>
      <c r="U16" s="389"/>
      <c r="V16" s="390"/>
      <c r="W16" s="391"/>
      <c r="X16" s="353"/>
      <c r="Y16" s="47"/>
      <c r="Z16" s="125"/>
      <c r="AA16" s="174"/>
    </row>
    <row r="17" spans="1:27" ht="10" customHeight="1" x14ac:dyDescent="0.2">
      <c r="A17" s="353"/>
      <c r="B17" s="353"/>
      <c r="C17" s="357"/>
      <c r="D17" s="358"/>
      <c r="E17" s="470"/>
      <c r="F17" s="471"/>
      <c r="G17" s="471"/>
      <c r="H17" s="9" t="str">
        <f t="shared" si="9"/>
        <v/>
      </c>
      <c r="I17" s="12" t="str">
        <f t="shared" si="10"/>
        <v/>
      </c>
      <c r="J17" s="1"/>
      <c r="K17" s="6"/>
      <c r="L17" s="201" t="str">
        <f t="shared" si="3"/>
        <v xml:space="preserve"> </v>
      </c>
      <c r="M17" s="202" t="str">
        <f t="shared" si="4"/>
        <v xml:space="preserve"> </v>
      </c>
      <c r="N17" s="203" t="str">
        <f t="shared" si="5"/>
        <v xml:space="preserve"> </v>
      </c>
      <c r="O17" s="83" t="str">
        <f t="shared" si="6"/>
        <v>No Jumper</v>
      </c>
      <c r="P17" s="177">
        <f t="shared" si="7"/>
        <v>0</v>
      </c>
      <c r="Q17" s="95" t="str">
        <f t="shared" si="2"/>
        <v/>
      </c>
      <c r="R17" s="95" t="str">
        <f t="shared" si="2"/>
        <v/>
      </c>
      <c r="S17" s="68">
        <f t="shared" si="8"/>
        <v>0</v>
      </c>
      <c r="T17" s="354"/>
      <c r="U17" s="392"/>
      <c r="V17" s="393"/>
      <c r="W17" s="394"/>
      <c r="X17" s="353"/>
      <c r="Y17" s="47"/>
      <c r="Z17" s="125"/>
      <c r="AA17" s="174"/>
    </row>
    <row r="18" spans="1:27" ht="10" customHeight="1" x14ac:dyDescent="0.2">
      <c r="A18" s="353"/>
      <c r="B18" s="353"/>
      <c r="C18" s="357"/>
      <c r="D18" s="358"/>
      <c r="E18" s="470"/>
      <c r="F18" s="471"/>
      <c r="G18" s="471"/>
      <c r="H18" s="9" t="str">
        <f t="shared" si="9"/>
        <v/>
      </c>
      <c r="I18" s="12" t="str">
        <f t="shared" si="10"/>
        <v/>
      </c>
      <c r="J18" s="1"/>
      <c r="K18" s="6"/>
      <c r="L18" s="201" t="str">
        <f t="shared" si="3"/>
        <v xml:space="preserve"> </v>
      </c>
      <c r="M18" s="202" t="str">
        <f t="shared" si="4"/>
        <v xml:space="preserve"> </v>
      </c>
      <c r="N18" s="203" t="str">
        <f t="shared" si="5"/>
        <v xml:space="preserve"> </v>
      </c>
      <c r="O18" s="83" t="str">
        <f t="shared" si="6"/>
        <v>No Jumper</v>
      </c>
      <c r="P18" s="177">
        <f t="shared" si="7"/>
        <v>0</v>
      </c>
      <c r="Q18" s="95" t="str">
        <f t="shared" si="2"/>
        <v/>
      </c>
      <c r="R18" s="95" t="str">
        <f t="shared" si="2"/>
        <v/>
      </c>
      <c r="S18" s="68">
        <f t="shared" si="8"/>
        <v>0</v>
      </c>
      <c r="T18" s="354"/>
      <c r="U18" s="395"/>
      <c r="V18" s="396"/>
      <c r="W18" s="397"/>
      <c r="X18" s="353"/>
      <c r="Y18" s="47"/>
      <c r="Z18" s="125"/>
      <c r="AA18" s="174"/>
    </row>
    <row r="19" spans="1:27" ht="10" customHeight="1" x14ac:dyDescent="0.2">
      <c r="A19" s="353"/>
      <c r="B19" s="353"/>
      <c r="C19" s="357"/>
      <c r="D19" s="358"/>
      <c r="E19" s="470"/>
      <c r="F19" s="471"/>
      <c r="G19" s="471"/>
      <c r="H19" s="38" t="str">
        <f t="shared" si="9"/>
        <v/>
      </c>
      <c r="I19" s="25" t="str">
        <f t="shared" si="10"/>
        <v/>
      </c>
      <c r="J19" s="16"/>
      <c r="K19" s="6"/>
      <c r="L19" s="201" t="str">
        <f t="shared" si="3"/>
        <v xml:space="preserve"> </v>
      </c>
      <c r="M19" s="202" t="str">
        <f t="shared" si="4"/>
        <v xml:space="preserve"> </v>
      </c>
      <c r="N19" s="203" t="str">
        <f t="shared" si="5"/>
        <v xml:space="preserve"> </v>
      </c>
      <c r="O19" s="83" t="str">
        <f t="shared" si="6"/>
        <v>No Jumper</v>
      </c>
      <c r="P19" s="177">
        <f t="shared" si="7"/>
        <v>0</v>
      </c>
      <c r="Q19" s="95" t="str">
        <f t="shared" si="2"/>
        <v/>
      </c>
      <c r="R19" s="95" t="str">
        <f t="shared" si="2"/>
        <v/>
      </c>
      <c r="S19" s="68">
        <f t="shared" si="8"/>
        <v>0</v>
      </c>
      <c r="T19" s="354"/>
      <c r="U19" s="389"/>
      <c r="V19" s="390"/>
      <c r="W19" s="391"/>
      <c r="X19" s="353"/>
      <c r="Y19" s="47"/>
      <c r="Z19" s="125"/>
      <c r="AA19" s="174"/>
    </row>
    <row r="20" spans="1:27" ht="10" customHeight="1" x14ac:dyDescent="0.2">
      <c r="A20" s="353"/>
      <c r="B20" s="353"/>
      <c r="C20" s="357"/>
      <c r="D20" s="358"/>
      <c r="E20" s="470"/>
      <c r="F20" s="471"/>
      <c r="G20" s="471"/>
      <c r="H20" s="37" t="str">
        <f t="shared" si="9"/>
        <v/>
      </c>
      <c r="I20" s="24" t="str">
        <f t="shared" si="10"/>
        <v/>
      </c>
      <c r="J20" s="16"/>
      <c r="K20" s="6"/>
      <c r="L20" s="201" t="str">
        <f t="shared" si="3"/>
        <v xml:space="preserve"> </v>
      </c>
      <c r="M20" s="202" t="str">
        <f t="shared" si="4"/>
        <v xml:space="preserve"> </v>
      </c>
      <c r="N20" s="203" t="str">
        <f t="shared" si="5"/>
        <v xml:space="preserve"> </v>
      </c>
      <c r="O20" s="83" t="str">
        <f t="shared" si="6"/>
        <v>No Jumper</v>
      </c>
      <c r="P20" s="177">
        <f t="shared" si="7"/>
        <v>0</v>
      </c>
      <c r="Q20" s="95" t="str">
        <f t="shared" si="2"/>
        <v/>
      </c>
      <c r="R20" s="95" t="str">
        <f t="shared" si="2"/>
        <v/>
      </c>
      <c r="S20" s="68">
        <f t="shared" si="8"/>
        <v>0</v>
      </c>
      <c r="T20" s="354"/>
      <c r="U20" s="392"/>
      <c r="V20" s="393"/>
      <c r="W20" s="394"/>
      <c r="X20" s="353"/>
      <c r="Y20" s="47"/>
      <c r="Z20" s="125"/>
      <c r="AA20" s="174"/>
    </row>
    <row r="21" spans="1:27" ht="10" customHeight="1" x14ac:dyDescent="0.2">
      <c r="A21" s="353"/>
      <c r="B21" s="353"/>
      <c r="C21" s="357"/>
      <c r="D21" s="358"/>
      <c r="E21" s="470"/>
      <c r="F21" s="471"/>
      <c r="G21" s="471"/>
      <c r="H21" s="38" t="str">
        <f t="shared" si="9"/>
        <v/>
      </c>
      <c r="I21" s="25" t="str">
        <f t="shared" si="10"/>
        <v/>
      </c>
      <c r="J21" s="16"/>
      <c r="K21" s="6"/>
      <c r="L21" s="201" t="str">
        <f t="shared" si="3"/>
        <v xml:space="preserve"> </v>
      </c>
      <c r="M21" s="202" t="str">
        <f t="shared" si="4"/>
        <v xml:space="preserve"> </v>
      </c>
      <c r="N21" s="203" t="str">
        <f t="shared" si="5"/>
        <v xml:space="preserve"> </v>
      </c>
      <c r="O21" s="83" t="str">
        <f t="shared" si="6"/>
        <v>No Jumper</v>
      </c>
      <c r="P21" s="177">
        <f t="shared" si="7"/>
        <v>0</v>
      </c>
      <c r="Q21" s="95" t="str">
        <f t="shared" si="2"/>
        <v/>
      </c>
      <c r="R21" s="95" t="str">
        <f t="shared" si="2"/>
        <v/>
      </c>
      <c r="S21" s="68">
        <f t="shared" si="8"/>
        <v>0</v>
      </c>
      <c r="T21" s="354"/>
      <c r="U21" s="395"/>
      <c r="V21" s="396"/>
      <c r="W21" s="397"/>
      <c r="X21" s="353"/>
      <c r="Y21" s="47"/>
      <c r="Z21" s="125"/>
      <c r="AA21" s="174"/>
    </row>
    <row r="22" spans="1:27" ht="10" customHeight="1" x14ac:dyDescent="0.2">
      <c r="A22" s="353"/>
      <c r="B22" s="353"/>
      <c r="C22" s="357"/>
      <c r="D22" s="358"/>
      <c r="E22" s="470"/>
      <c r="F22" s="471"/>
      <c r="G22" s="471"/>
      <c r="H22" s="38" t="str">
        <f t="shared" si="9"/>
        <v/>
      </c>
      <c r="I22" s="25" t="str">
        <f t="shared" si="10"/>
        <v/>
      </c>
      <c r="J22" s="16"/>
      <c r="K22" s="6"/>
      <c r="L22" s="201" t="str">
        <f t="shared" si="3"/>
        <v xml:space="preserve"> </v>
      </c>
      <c r="M22" s="202" t="str">
        <f t="shared" si="4"/>
        <v xml:space="preserve"> </v>
      </c>
      <c r="N22" s="203" t="str">
        <f t="shared" si="5"/>
        <v xml:space="preserve"> </v>
      </c>
      <c r="O22" s="83" t="str">
        <f t="shared" si="6"/>
        <v>No Jumper</v>
      </c>
      <c r="P22" s="177">
        <f t="shared" si="7"/>
        <v>0</v>
      </c>
      <c r="Q22" s="95" t="str">
        <f t="shared" si="2"/>
        <v/>
      </c>
      <c r="R22" s="95" t="str">
        <f t="shared" si="2"/>
        <v/>
      </c>
      <c r="S22" s="68">
        <f t="shared" si="8"/>
        <v>0</v>
      </c>
      <c r="T22" s="354"/>
      <c r="U22" s="402"/>
      <c r="V22" s="403"/>
      <c r="W22" s="404"/>
      <c r="X22" s="353"/>
      <c r="Y22" s="47"/>
      <c r="Z22" s="125"/>
      <c r="AA22" s="174"/>
    </row>
    <row r="23" spans="1:27" ht="10" customHeight="1" x14ac:dyDescent="0.2">
      <c r="A23" s="353"/>
      <c r="B23" s="353"/>
      <c r="C23" s="357"/>
      <c r="D23" s="358"/>
      <c r="E23" s="470"/>
      <c r="F23" s="471"/>
      <c r="G23" s="471"/>
      <c r="H23" s="37" t="str">
        <f t="shared" si="9"/>
        <v/>
      </c>
      <c r="I23" s="24" t="str">
        <f t="shared" si="10"/>
        <v/>
      </c>
      <c r="J23" s="16"/>
      <c r="K23" s="6"/>
      <c r="L23" s="201" t="str">
        <f t="shared" si="3"/>
        <v xml:space="preserve"> </v>
      </c>
      <c r="M23" s="202" t="str">
        <f t="shared" si="4"/>
        <v xml:space="preserve"> </v>
      </c>
      <c r="N23" s="203" t="str">
        <f t="shared" si="5"/>
        <v xml:space="preserve"> </v>
      </c>
      <c r="O23" s="83" t="str">
        <f t="shared" si="6"/>
        <v>No Jumper</v>
      </c>
      <c r="P23" s="177">
        <f t="shared" si="7"/>
        <v>0</v>
      </c>
      <c r="Q23" s="95" t="str">
        <f t="shared" si="2"/>
        <v/>
      </c>
      <c r="R23" s="95" t="str">
        <f t="shared" si="2"/>
        <v/>
      </c>
      <c r="S23" s="68">
        <f t="shared" si="8"/>
        <v>0</v>
      </c>
      <c r="T23" s="354"/>
      <c r="U23" s="405"/>
      <c r="V23" s="406"/>
      <c r="W23" s="407"/>
      <c r="X23" s="353"/>
      <c r="Y23" s="47"/>
      <c r="Z23" s="125"/>
      <c r="AA23" s="174"/>
    </row>
    <row r="24" spans="1:27" ht="10" customHeight="1" x14ac:dyDescent="0.2">
      <c r="A24" s="353"/>
      <c r="B24" s="353"/>
      <c r="C24" s="357"/>
      <c r="D24" s="358"/>
      <c r="E24" s="470"/>
      <c r="F24" s="471"/>
      <c r="G24" s="471"/>
      <c r="H24" s="37" t="str">
        <f t="shared" si="9"/>
        <v/>
      </c>
      <c r="I24" s="24" t="str">
        <f t="shared" si="10"/>
        <v/>
      </c>
      <c r="J24" s="16"/>
      <c r="K24" s="6"/>
      <c r="L24" s="201" t="str">
        <f t="shared" si="3"/>
        <v xml:space="preserve"> </v>
      </c>
      <c r="M24" s="202" t="str">
        <f t="shared" si="4"/>
        <v xml:space="preserve"> </v>
      </c>
      <c r="N24" s="203" t="str">
        <f t="shared" si="5"/>
        <v xml:space="preserve"> </v>
      </c>
      <c r="O24" s="83" t="str">
        <f t="shared" si="6"/>
        <v>No Jumper</v>
      </c>
      <c r="P24" s="177">
        <f t="shared" si="7"/>
        <v>0</v>
      </c>
      <c r="Q24" s="95" t="str">
        <f t="shared" si="2"/>
        <v/>
      </c>
      <c r="R24" s="95" t="str">
        <f t="shared" si="2"/>
        <v/>
      </c>
      <c r="S24" s="68">
        <f t="shared" si="8"/>
        <v>0</v>
      </c>
      <c r="T24" s="354"/>
      <c r="U24" s="408"/>
      <c r="V24" s="409"/>
      <c r="W24" s="410"/>
      <c r="X24" s="353"/>
      <c r="Y24" s="47"/>
      <c r="Z24" s="125"/>
      <c r="AA24" s="174"/>
    </row>
    <row r="25" spans="1:27" ht="10" customHeight="1" x14ac:dyDescent="0.2">
      <c r="A25" s="353"/>
      <c r="B25" s="353"/>
      <c r="C25" s="357"/>
      <c r="D25" s="358"/>
      <c r="E25" s="470"/>
      <c r="F25" s="471"/>
      <c r="G25" s="471"/>
      <c r="H25" s="9" t="str">
        <f t="shared" si="9"/>
        <v/>
      </c>
      <c r="I25" s="12" t="str">
        <f t="shared" si="10"/>
        <v/>
      </c>
      <c r="J25" s="1"/>
      <c r="K25" s="6"/>
      <c r="L25" s="201" t="str">
        <f t="shared" si="3"/>
        <v xml:space="preserve"> </v>
      </c>
      <c r="M25" s="202" t="str">
        <f t="shared" si="4"/>
        <v xml:space="preserve"> </v>
      </c>
      <c r="N25" s="203" t="str">
        <f t="shared" si="5"/>
        <v xml:space="preserve"> </v>
      </c>
      <c r="O25" s="83" t="str">
        <f t="shared" si="6"/>
        <v>No Jumper</v>
      </c>
      <c r="P25" s="177">
        <f t="shared" si="7"/>
        <v>0</v>
      </c>
      <c r="Q25" s="95" t="str">
        <f t="shared" si="2"/>
        <v/>
      </c>
      <c r="R25" s="95" t="str">
        <f t="shared" si="2"/>
        <v/>
      </c>
      <c r="S25" s="68">
        <f t="shared" si="8"/>
        <v>0</v>
      </c>
      <c r="T25" s="354"/>
      <c r="U25" s="411"/>
      <c r="V25" s="412"/>
      <c r="W25" s="413"/>
      <c r="X25" s="353"/>
      <c r="Y25" s="47"/>
      <c r="Z25" s="125"/>
      <c r="AA25" s="174"/>
    </row>
    <row r="26" spans="1:27" ht="10" customHeight="1" x14ac:dyDescent="0.2">
      <c r="A26" s="353"/>
      <c r="B26" s="353"/>
      <c r="C26" s="357"/>
      <c r="D26" s="358"/>
      <c r="E26" s="470"/>
      <c r="F26" s="471"/>
      <c r="G26" s="471"/>
      <c r="H26" s="9" t="str">
        <f t="shared" si="9"/>
        <v/>
      </c>
      <c r="I26" s="12" t="str">
        <f t="shared" si="10"/>
        <v/>
      </c>
      <c r="J26" s="1"/>
      <c r="K26" s="6"/>
      <c r="L26" s="201" t="str">
        <f t="shared" si="3"/>
        <v xml:space="preserve"> </v>
      </c>
      <c r="M26" s="202" t="str">
        <f t="shared" si="4"/>
        <v xml:space="preserve"> </v>
      </c>
      <c r="N26" s="203" t="str">
        <f t="shared" si="5"/>
        <v xml:space="preserve"> </v>
      </c>
      <c r="O26" s="83" t="str">
        <f t="shared" si="6"/>
        <v>No Jumper</v>
      </c>
      <c r="P26" s="177">
        <f t="shared" si="7"/>
        <v>0</v>
      </c>
      <c r="Q26" s="95" t="str">
        <f t="shared" si="2"/>
        <v/>
      </c>
      <c r="R26" s="95" t="str">
        <f t="shared" si="2"/>
        <v/>
      </c>
      <c r="S26" s="68">
        <f t="shared" si="8"/>
        <v>0</v>
      </c>
      <c r="T26" s="354"/>
      <c r="U26" s="411"/>
      <c r="V26" s="412"/>
      <c r="W26" s="413"/>
      <c r="X26" s="353"/>
      <c r="Y26" s="47"/>
      <c r="Z26" s="125"/>
      <c r="AA26" s="174"/>
    </row>
    <row r="27" spans="1:27" ht="10" customHeight="1" x14ac:dyDescent="0.2">
      <c r="A27" s="353"/>
      <c r="B27" s="353"/>
      <c r="C27" s="357"/>
      <c r="D27" s="358"/>
      <c r="E27" s="470"/>
      <c r="F27" s="471"/>
      <c r="G27" s="471"/>
      <c r="H27" s="37" t="str">
        <f t="shared" si="9"/>
        <v/>
      </c>
      <c r="I27" s="24" t="str">
        <f t="shared" si="10"/>
        <v/>
      </c>
      <c r="J27" s="16"/>
      <c r="K27" s="6"/>
      <c r="L27" s="201" t="str">
        <f t="shared" si="3"/>
        <v xml:space="preserve"> </v>
      </c>
      <c r="M27" s="202" t="str">
        <f t="shared" si="4"/>
        <v xml:space="preserve"> </v>
      </c>
      <c r="N27" s="203" t="str">
        <f t="shared" si="5"/>
        <v xml:space="preserve"> </v>
      </c>
      <c r="O27" s="83" t="str">
        <f t="shared" si="6"/>
        <v>No Jumper</v>
      </c>
      <c r="P27" s="177">
        <f t="shared" si="7"/>
        <v>0</v>
      </c>
      <c r="Q27" s="95" t="str">
        <f t="shared" si="2"/>
        <v/>
      </c>
      <c r="R27" s="95" t="str">
        <f t="shared" si="2"/>
        <v/>
      </c>
      <c r="S27" s="68">
        <f t="shared" si="8"/>
        <v>0</v>
      </c>
      <c r="T27" s="354"/>
      <c r="U27" s="411"/>
      <c r="V27" s="412"/>
      <c r="W27" s="413"/>
      <c r="X27" s="353"/>
      <c r="Y27" s="47"/>
      <c r="Z27" s="125"/>
      <c r="AA27" s="174"/>
    </row>
    <row r="28" spans="1:27" ht="10" customHeight="1" x14ac:dyDescent="0.2">
      <c r="A28" s="353"/>
      <c r="B28" s="353"/>
      <c r="C28" s="357"/>
      <c r="D28" s="358"/>
      <c r="E28" s="470"/>
      <c r="F28" s="471"/>
      <c r="G28" s="471"/>
      <c r="H28" s="37" t="str">
        <f t="shared" si="9"/>
        <v/>
      </c>
      <c r="I28" s="24" t="str">
        <f t="shared" si="10"/>
        <v/>
      </c>
      <c r="J28" s="16"/>
      <c r="K28" s="6"/>
      <c r="L28" s="201" t="str">
        <f t="shared" si="3"/>
        <v xml:space="preserve"> </v>
      </c>
      <c r="M28" s="202" t="str">
        <f t="shared" si="4"/>
        <v xml:space="preserve"> </v>
      </c>
      <c r="N28" s="203" t="str">
        <f t="shared" si="5"/>
        <v xml:space="preserve"> </v>
      </c>
      <c r="O28" s="83" t="str">
        <f t="shared" si="6"/>
        <v>No Jumper</v>
      </c>
      <c r="P28" s="177">
        <f t="shared" si="7"/>
        <v>0</v>
      </c>
      <c r="Q28" s="95" t="str">
        <f t="shared" si="2"/>
        <v/>
      </c>
      <c r="R28" s="95" t="str">
        <f t="shared" si="2"/>
        <v/>
      </c>
      <c r="S28" s="68">
        <f t="shared" si="8"/>
        <v>0</v>
      </c>
      <c r="T28" s="354"/>
      <c r="U28" s="411"/>
      <c r="V28" s="412"/>
      <c r="W28" s="413"/>
      <c r="X28" s="353"/>
      <c r="Y28" s="47"/>
      <c r="Z28" s="125"/>
      <c r="AA28" s="174"/>
    </row>
    <row r="29" spans="1:27" ht="10" customHeight="1" x14ac:dyDescent="0.2">
      <c r="A29" s="353"/>
      <c r="B29" s="353"/>
      <c r="C29" s="357"/>
      <c r="D29" s="358"/>
      <c r="E29" s="470"/>
      <c r="F29" s="471"/>
      <c r="G29" s="471"/>
      <c r="H29" s="38" t="str">
        <f t="shared" si="9"/>
        <v/>
      </c>
      <c r="I29" s="25" t="str">
        <f t="shared" si="10"/>
        <v/>
      </c>
      <c r="J29" s="16"/>
      <c r="K29" s="6"/>
      <c r="L29" s="201" t="str">
        <f t="shared" si="3"/>
        <v xml:space="preserve"> </v>
      </c>
      <c r="M29" s="202" t="str">
        <f t="shared" si="4"/>
        <v xml:space="preserve"> </v>
      </c>
      <c r="N29" s="203" t="str">
        <f t="shared" si="5"/>
        <v xml:space="preserve"> </v>
      </c>
      <c r="O29" s="83" t="str">
        <f t="shared" si="6"/>
        <v>No Jumper</v>
      </c>
      <c r="P29" s="177">
        <f t="shared" si="7"/>
        <v>0</v>
      </c>
      <c r="Q29" s="95" t="str">
        <f t="shared" si="2"/>
        <v/>
      </c>
      <c r="R29" s="95" t="str">
        <f t="shared" si="2"/>
        <v/>
      </c>
      <c r="S29" s="68">
        <f t="shared" si="8"/>
        <v>0</v>
      </c>
      <c r="T29" s="354"/>
      <c r="U29" s="411"/>
      <c r="V29" s="412"/>
      <c r="W29" s="413"/>
      <c r="X29" s="353"/>
      <c r="Y29" s="47"/>
      <c r="Z29" s="125"/>
      <c r="AA29" s="174"/>
    </row>
    <row r="30" spans="1:27" ht="10" customHeight="1" thickBot="1" x14ac:dyDescent="0.25">
      <c r="A30" s="353"/>
      <c r="B30" s="353"/>
      <c r="C30" s="357"/>
      <c r="D30" s="358"/>
      <c r="E30" s="470"/>
      <c r="F30" s="471"/>
      <c r="G30" s="471"/>
      <c r="H30" s="37" t="str">
        <f t="shared" si="9"/>
        <v/>
      </c>
      <c r="I30" s="24" t="str">
        <f t="shared" si="10"/>
        <v/>
      </c>
      <c r="J30" s="16"/>
      <c r="K30" s="6"/>
      <c r="L30" s="201" t="str">
        <f t="shared" si="3"/>
        <v xml:space="preserve"> </v>
      </c>
      <c r="M30" s="202" t="str">
        <f t="shared" si="4"/>
        <v xml:space="preserve"> </v>
      </c>
      <c r="N30" s="203" t="str">
        <f t="shared" si="5"/>
        <v xml:space="preserve"> </v>
      </c>
      <c r="O30" s="83" t="str">
        <f t="shared" si="6"/>
        <v>No Jumper</v>
      </c>
      <c r="P30" s="177">
        <f t="shared" si="7"/>
        <v>0</v>
      </c>
      <c r="Q30" s="95" t="str">
        <f t="shared" si="2"/>
        <v/>
      </c>
      <c r="R30" s="95" t="str">
        <f t="shared" si="2"/>
        <v/>
      </c>
      <c r="S30" s="68">
        <f t="shared" si="8"/>
        <v>0</v>
      </c>
      <c r="T30" s="354"/>
      <c r="U30" s="414"/>
      <c r="V30" s="415"/>
      <c r="W30" s="416"/>
      <c r="X30" s="353"/>
      <c r="Y30" s="47"/>
      <c r="Z30" s="125"/>
      <c r="AA30" s="174"/>
    </row>
    <row r="31" spans="1:27" ht="10" customHeight="1" x14ac:dyDescent="0.2">
      <c r="A31" s="353"/>
      <c r="B31" s="353"/>
      <c r="C31" s="357"/>
      <c r="D31" s="358"/>
      <c r="E31" s="470"/>
      <c r="F31" s="471"/>
      <c r="G31" s="471"/>
      <c r="H31" s="37" t="str">
        <f t="shared" si="9"/>
        <v/>
      </c>
      <c r="I31" s="24" t="str">
        <f t="shared" si="10"/>
        <v/>
      </c>
      <c r="J31" s="16"/>
      <c r="K31" s="6"/>
      <c r="L31" s="201" t="str">
        <f t="shared" si="3"/>
        <v xml:space="preserve"> </v>
      </c>
      <c r="M31" s="202" t="str">
        <f t="shared" si="4"/>
        <v xml:space="preserve"> </v>
      </c>
      <c r="N31" s="203" t="str">
        <f t="shared" si="5"/>
        <v xml:space="preserve"> </v>
      </c>
      <c r="O31" s="83" t="str">
        <f t="shared" si="6"/>
        <v>No Jumper</v>
      </c>
      <c r="P31" s="177">
        <f t="shared" si="7"/>
        <v>0</v>
      </c>
      <c r="Q31" s="95" t="str">
        <f t="shared" si="2"/>
        <v/>
      </c>
      <c r="R31" s="95" t="str">
        <f t="shared" si="2"/>
        <v/>
      </c>
      <c r="S31" s="68">
        <f t="shared" si="8"/>
        <v>0</v>
      </c>
      <c r="T31" s="354"/>
      <c r="U31" s="475"/>
      <c r="V31" s="475"/>
      <c r="W31" s="475"/>
      <c r="X31" s="353"/>
      <c r="Y31" s="47"/>
      <c r="Z31" s="125"/>
      <c r="AA31" s="174"/>
    </row>
    <row r="32" spans="1:27" ht="10" customHeight="1" x14ac:dyDescent="0.2">
      <c r="A32" s="353"/>
      <c r="B32" s="353"/>
      <c r="C32" s="357"/>
      <c r="D32" s="358"/>
      <c r="E32" s="470"/>
      <c r="F32" s="471"/>
      <c r="G32" s="471"/>
      <c r="H32" s="37" t="str">
        <f t="shared" si="9"/>
        <v/>
      </c>
      <c r="I32" s="24" t="str">
        <f t="shared" si="10"/>
        <v/>
      </c>
      <c r="J32" s="16"/>
      <c r="K32" s="6"/>
      <c r="L32" s="201" t="str">
        <f t="shared" si="3"/>
        <v xml:space="preserve"> </v>
      </c>
      <c r="M32" s="202" t="str">
        <f t="shared" si="4"/>
        <v xml:space="preserve"> </v>
      </c>
      <c r="N32" s="203" t="str">
        <f t="shared" si="5"/>
        <v xml:space="preserve"> </v>
      </c>
      <c r="O32" s="83" t="str">
        <f t="shared" si="6"/>
        <v>No Jumper</v>
      </c>
      <c r="P32" s="177">
        <f t="shared" si="7"/>
        <v>0</v>
      </c>
      <c r="Q32" s="95" t="str">
        <f t="shared" si="2"/>
        <v/>
      </c>
      <c r="R32" s="95" t="str">
        <f t="shared" si="2"/>
        <v/>
      </c>
      <c r="S32" s="68">
        <f t="shared" si="8"/>
        <v>0</v>
      </c>
      <c r="T32" s="354"/>
      <c r="U32" s="478"/>
      <c r="V32" s="478"/>
      <c r="W32" s="478"/>
      <c r="X32" s="353"/>
      <c r="Y32" s="47"/>
      <c r="Z32" s="125"/>
      <c r="AA32" s="174"/>
    </row>
    <row r="33" spans="1:27" ht="10" customHeight="1" x14ac:dyDescent="0.2">
      <c r="A33" s="353"/>
      <c r="B33" s="353"/>
      <c r="C33" s="357"/>
      <c r="D33" s="358"/>
      <c r="E33" s="470"/>
      <c r="F33" s="471"/>
      <c r="G33" s="471"/>
      <c r="H33" s="38" t="str">
        <f t="shared" si="9"/>
        <v/>
      </c>
      <c r="I33" s="25" t="str">
        <f t="shared" si="10"/>
        <v/>
      </c>
      <c r="J33" s="16"/>
      <c r="K33" s="6"/>
      <c r="L33" s="201" t="str">
        <f t="shared" si="3"/>
        <v xml:space="preserve"> </v>
      </c>
      <c r="M33" s="202" t="str">
        <f t="shared" si="4"/>
        <v xml:space="preserve"> </v>
      </c>
      <c r="N33" s="203" t="str">
        <f t="shared" si="5"/>
        <v xml:space="preserve"> </v>
      </c>
      <c r="O33" s="83" t="str">
        <f t="shared" si="6"/>
        <v>No Jumper</v>
      </c>
      <c r="P33" s="177">
        <f t="shared" si="7"/>
        <v>0</v>
      </c>
      <c r="Q33" s="95" t="str">
        <f t="shared" si="2"/>
        <v/>
      </c>
      <c r="R33" s="95" t="str">
        <f t="shared" si="2"/>
        <v/>
      </c>
      <c r="S33" s="68">
        <f t="shared" si="8"/>
        <v>0</v>
      </c>
      <c r="T33" s="354"/>
      <c r="U33" s="478"/>
      <c r="V33" s="478"/>
      <c r="W33" s="478"/>
      <c r="X33" s="353"/>
      <c r="Y33" s="47"/>
      <c r="Z33" s="125"/>
      <c r="AA33" s="174"/>
    </row>
    <row r="34" spans="1:27" ht="10" customHeight="1" thickBot="1" x14ac:dyDescent="0.25">
      <c r="A34" s="353"/>
      <c r="B34" s="353"/>
      <c r="C34" s="357"/>
      <c r="D34" s="358"/>
      <c r="E34" s="472"/>
      <c r="F34" s="473"/>
      <c r="G34" s="473"/>
      <c r="H34" s="11" t="str">
        <f t="shared" si="9"/>
        <v/>
      </c>
      <c r="I34" s="13" t="str">
        <f t="shared" si="10"/>
        <v/>
      </c>
      <c r="J34" s="3"/>
      <c r="K34" s="7"/>
      <c r="L34" s="204" t="str">
        <f t="shared" si="3"/>
        <v xml:space="preserve"> </v>
      </c>
      <c r="M34" s="205" t="str">
        <f t="shared" si="4"/>
        <v xml:space="preserve"> </v>
      </c>
      <c r="N34" s="206" t="str">
        <f t="shared" si="5"/>
        <v xml:space="preserve"> </v>
      </c>
      <c r="O34" s="84" t="str">
        <f t="shared" si="6"/>
        <v>No Jumper</v>
      </c>
      <c r="P34" s="178">
        <f t="shared" si="7"/>
        <v>0</v>
      </c>
      <c r="Q34" s="97" t="str">
        <f t="shared" si="2"/>
        <v/>
      </c>
      <c r="R34" s="97" t="str">
        <f t="shared" si="2"/>
        <v/>
      </c>
      <c r="S34" s="73">
        <f t="shared" si="8"/>
        <v>0</v>
      </c>
      <c r="T34" s="354"/>
      <c r="U34" s="478"/>
      <c r="V34" s="478"/>
      <c r="W34" s="478"/>
      <c r="X34" s="353"/>
      <c r="Y34" s="48"/>
      <c r="Z34" s="173"/>
      <c r="AA34" s="175"/>
    </row>
    <row r="35" spans="1:27" ht="10" customHeight="1" x14ac:dyDescent="0.2">
      <c r="A35" s="353"/>
      <c r="B35" s="353"/>
      <c r="C35" s="357"/>
      <c r="D35" s="358"/>
      <c r="E35" s="417" t="s">
        <v>7</v>
      </c>
      <c r="F35" s="418"/>
      <c r="G35" s="181">
        <v>1</v>
      </c>
      <c r="H35" s="105" t="str">
        <f>IFERROR(VLOOKUP($G35,$O$3:$S$34,3,0),"")</f>
        <v>Abi Edwards</v>
      </c>
      <c r="I35" s="274" t="str">
        <f>IFERROR(VLOOKUP($G35,$O$3:$S$34,4,0),"")</f>
        <v>St Clement Danes School</v>
      </c>
      <c r="J35" s="106">
        <f>IFERROR(VLOOKUP($G35,$O$3:$S$34,5,0),"")</f>
        <v>446</v>
      </c>
      <c r="K35" s="124">
        <f>IFERROR(VLOOKUP($G35,$O$3:$S$34,2,0),"")</f>
        <v>2.5</v>
      </c>
      <c r="L35" s="213" t="str">
        <f t="shared" si="3"/>
        <v>NEW</v>
      </c>
      <c r="M35" s="217" t="str">
        <f t="shared" si="4"/>
        <v xml:space="preserve"> </v>
      </c>
      <c r="N35" s="220" t="str">
        <f t="shared" si="5"/>
        <v xml:space="preserve"> </v>
      </c>
      <c r="O35" s="424" t="s">
        <v>41</v>
      </c>
      <c r="P35" s="179"/>
      <c r="Q35" s="33"/>
      <c r="R35" s="33"/>
      <c r="S35" s="33"/>
      <c r="T35" s="354"/>
      <c r="U35" s="478"/>
      <c r="V35" s="478"/>
      <c r="W35" s="478"/>
      <c r="X35" s="353"/>
      <c r="Y35" s="474"/>
      <c r="Z35" s="474"/>
      <c r="AA35" s="474"/>
    </row>
    <row r="36" spans="1:27" ht="10" customHeight="1" x14ac:dyDescent="0.2">
      <c r="A36" s="353"/>
      <c r="B36" s="353"/>
      <c r="C36" s="357"/>
      <c r="D36" s="358"/>
      <c r="E36" s="419"/>
      <c r="F36" s="420"/>
      <c r="G36" s="182">
        <v>2</v>
      </c>
      <c r="H36" s="186" t="str">
        <f t="shared" ref="H36:H46" si="11">IFERROR(VLOOKUP($G36,$O$3:$S$34,3,0),"")</f>
        <v>Celine Silverman</v>
      </c>
      <c r="I36" s="277" t="str">
        <f t="shared" ref="I36:I46" si="12">IFERROR(VLOOKUP($G36,$O$3:$S$34,4,0),"")</f>
        <v>Haberdashers' Aske's School for Girls</v>
      </c>
      <c r="J36" s="112">
        <f t="shared" ref="J36:J46" si="13">IFERROR(VLOOKUP($G36,$O$3:$S$34,5,0),"")</f>
        <v>423</v>
      </c>
      <c r="K36" s="184">
        <f t="shared" ref="K36:K46" si="14">IFERROR(VLOOKUP($G36,$O$3:$S$34,2,0),"")</f>
        <v>1.8</v>
      </c>
      <c r="L36" s="214" t="str">
        <f t="shared" si="3"/>
        <v xml:space="preserve"> </v>
      </c>
      <c r="M36" s="218" t="str">
        <f t="shared" si="4"/>
        <v xml:space="preserve"> </v>
      </c>
      <c r="N36" s="221" t="str">
        <f t="shared" si="5"/>
        <v xml:space="preserve"> </v>
      </c>
      <c r="O36" s="424"/>
      <c r="P36" s="179"/>
      <c r="Q36" s="33"/>
      <c r="R36" s="33"/>
      <c r="S36" s="33"/>
      <c r="T36" s="354"/>
      <c r="U36" s="478"/>
      <c r="V36" s="478"/>
      <c r="W36" s="478"/>
      <c r="X36" s="353"/>
      <c r="Y36" s="354"/>
      <c r="Z36" s="354"/>
      <c r="AA36" s="354"/>
    </row>
    <row r="37" spans="1:27" ht="10" customHeight="1" thickBot="1" x14ac:dyDescent="0.25">
      <c r="A37" s="353"/>
      <c r="B37" s="353"/>
      <c r="C37" s="357"/>
      <c r="D37" s="358"/>
      <c r="E37" s="419"/>
      <c r="F37" s="420"/>
      <c r="G37" s="183">
        <v>3</v>
      </c>
      <c r="H37" s="114" t="str">
        <f t="shared" si="11"/>
        <v/>
      </c>
      <c r="I37" s="278" t="str">
        <f t="shared" si="12"/>
        <v/>
      </c>
      <c r="J37" s="113" t="str">
        <f t="shared" si="13"/>
        <v/>
      </c>
      <c r="K37" s="185" t="str">
        <f t="shared" si="14"/>
        <v/>
      </c>
      <c r="L37" s="215"/>
      <c r="M37" s="219"/>
      <c r="N37" s="222"/>
      <c r="O37" s="425"/>
      <c r="P37" s="179"/>
      <c r="Q37" s="33"/>
      <c r="R37" s="33"/>
      <c r="S37" s="33"/>
      <c r="T37" s="354"/>
      <c r="U37" s="478"/>
      <c r="V37" s="478"/>
      <c r="W37" s="478"/>
      <c r="X37" s="353"/>
      <c r="Y37" s="354"/>
      <c r="Z37" s="354"/>
      <c r="AA37" s="354"/>
    </row>
    <row r="38" spans="1:27" ht="10" customHeight="1" x14ac:dyDescent="0.2">
      <c r="A38" s="353"/>
      <c r="B38" s="353"/>
      <c r="C38" s="357"/>
      <c r="D38" s="358"/>
      <c r="E38" s="419"/>
      <c r="F38" s="420"/>
      <c r="G38" s="85">
        <v>4</v>
      </c>
      <c r="H38" s="187" t="str">
        <f t="shared" si="11"/>
        <v/>
      </c>
      <c r="I38" s="67" t="str">
        <f t="shared" si="12"/>
        <v/>
      </c>
      <c r="J38" s="64" t="str">
        <f t="shared" si="13"/>
        <v/>
      </c>
      <c r="K38" s="6" t="str">
        <f t="shared" si="14"/>
        <v/>
      </c>
      <c r="L38" s="201"/>
      <c r="M38" s="202"/>
      <c r="N38" s="203"/>
      <c r="O38" s="477" t="str">
        <f>Entries!A1</f>
        <v>Junior Girls</v>
      </c>
      <c r="P38" s="179"/>
      <c r="Q38" s="33"/>
      <c r="R38" s="33"/>
      <c r="S38" s="33"/>
      <c r="T38" s="354"/>
      <c r="U38" s="478"/>
      <c r="V38" s="478"/>
      <c r="W38" s="478"/>
      <c r="X38" s="353"/>
      <c r="Y38" s="354"/>
      <c r="Z38" s="354"/>
      <c r="AA38" s="354"/>
    </row>
    <row r="39" spans="1:27" ht="10" customHeight="1" x14ac:dyDescent="0.2">
      <c r="A39" s="353"/>
      <c r="B39" s="353"/>
      <c r="C39" s="357"/>
      <c r="D39" s="358"/>
      <c r="E39" s="419"/>
      <c r="F39" s="420"/>
      <c r="G39" s="85">
        <v>5</v>
      </c>
      <c r="H39" s="187" t="str">
        <f t="shared" si="11"/>
        <v/>
      </c>
      <c r="I39" s="67" t="str">
        <f t="shared" si="12"/>
        <v/>
      </c>
      <c r="J39" s="64" t="str">
        <f t="shared" si="13"/>
        <v/>
      </c>
      <c r="K39" s="6" t="str">
        <f t="shared" si="14"/>
        <v/>
      </c>
      <c r="L39" s="201"/>
      <c r="M39" s="202"/>
      <c r="N39" s="203"/>
      <c r="O39" s="398"/>
      <c r="P39" s="179"/>
      <c r="Q39" s="33"/>
      <c r="R39" s="33"/>
      <c r="S39" s="33"/>
      <c r="T39" s="354"/>
      <c r="U39" s="478"/>
      <c r="V39" s="478"/>
      <c r="W39" s="478"/>
      <c r="X39" s="353"/>
      <c r="Y39" s="354"/>
      <c r="Z39" s="354"/>
      <c r="AA39" s="354"/>
    </row>
    <row r="40" spans="1:27" ht="10" customHeight="1" x14ac:dyDescent="0.2">
      <c r="A40" s="353"/>
      <c r="B40" s="353"/>
      <c r="C40" s="357"/>
      <c r="D40" s="358"/>
      <c r="E40" s="419"/>
      <c r="F40" s="420"/>
      <c r="G40" s="85">
        <v>6</v>
      </c>
      <c r="H40" s="187" t="str">
        <f t="shared" si="11"/>
        <v/>
      </c>
      <c r="I40" s="67" t="str">
        <f t="shared" si="12"/>
        <v/>
      </c>
      <c r="J40" s="64" t="str">
        <f t="shared" si="13"/>
        <v/>
      </c>
      <c r="K40" s="6" t="str">
        <f t="shared" si="14"/>
        <v/>
      </c>
      <c r="L40" s="201"/>
      <c r="M40" s="202"/>
      <c r="N40" s="203"/>
      <c r="O40" s="398"/>
      <c r="P40" s="179"/>
      <c r="Q40" s="33"/>
      <c r="R40" s="33"/>
      <c r="S40" s="33"/>
      <c r="T40" s="354"/>
      <c r="U40" s="478"/>
      <c r="V40" s="478"/>
      <c r="W40" s="478"/>
      <c r="X40" s="353"/>
      <c r="Y40" s="354"/>
      <c r="Z40" s="354"/>
      <c r="AA40" s="354"/>
    </row>
    <row r="41" spans="1:27" ht="10" customHeight="1" x14ac:dyDescent="0.2">
      <c r="A41" s="353"/>
      <c r="B41" s="353"/>
      <c r="C41" s="357"/>
      <c r="D41" s="358"/>
      <c r="E41" s="419"/>
      <c r="F41" s="420"/>
      <c r="G41" s="85">
        <v>7</v>
      </c>
      <c r="H41" s="187" t="str">
        <f t="shared" si="11"/>
        <v/>
      </c>
      <c r="I41" s="67" t="str">
        <f t="shared" si="12"/>
        <v/>
      </c>
      <c r="J41" s="64" t="str">
        <f t="shared" si="13"/>
        <v/>
      </c>
      <c r="K41" s="6" t="str">
        <f t="shared" si="14"/>
        <v/>
      </c>
      <c r="L41" s="201"/>
      <c r="M41" s="202"/>
      <c r="N41" s="203"/>
      <c r="O41" s="398"/>
      <c r="P41" s="179"/>
      <c r="Q41" s="33"/>
      <c r="R41" s="33"/>
      <c r="S41" s="33"/>
      <c r="T41" s="354"/>
      <c r="U41" s="478"/>
      <c r="V41" s="478"/>
      <c r="W41" s="478"/>
      <c r="X41" s="353"/>
      <c r="Y41" s="354"/>
      <c r="Z41" s="354"/>
      <c r="AA41" s="354"/>
    </row>
    <row r="42" spans="1:27" ht="10" customHeight="1" thickBot="1" x14ac:dyDescent="0.25">
      <c r="A42" s="353"/>
      <c r="B42" s="353"/>
      <c r="C42" s="359"/>
      <c r="D42" s="360"/>
      <c r="E42" s="419"/>
      <c r="F42" s="420"/>
      <c r="G42" s="85">
        <v>8</v>
      </c>
      <c r="H42" s="187" t="str">
        <f t="shared" si="11"/>
        <v/>
      </c>
      <c r="I42" s="67" t="str">
        <f t="shared" si="12"/>
        <v/>
      </c>
      <c r="J42" s="64" t="str">
        <f t="shared" si="13"/>
        <v/>
      </c>
      <c r="K42" s="6" t="str">
        <f t="shared" si="14"/>
        <v/>
      </c>
      <c r="L42" s="201"/>
      <c r="M42" s="202"/>
      <c r="N42" s="203"/>
      <c r="O42" s="398"/>
      <c r="P42" s="179"/>
      <c r="Q42" s="33"/>
      <c r="R42" s="33"/>
      <c r="S42" s="33"/>
      <c r="T42" s="354"/>
      <c r="U42" s="478"/>
      <c r="V42" s="478"/>
      <c r="W42" s="478"/>
      <c r="X42" s="353"/>
      <c r="Y42" s="354"/>
      <c r="Z42" s="354"/>
      <c r="AA42" s="354"/>
    </row>
    <row r="43" spans="1:27" ht="10" customHeight="1" thickBot="1" x14ac:dyDescent="0.25">
      <c r="A43" s="353"/>
      <c r="B43" s="353"/>
      <c r="C43" s="400" t="s">
        <v>24</v>
      </c>
      <c r="D43" s="401"/>
      <c r="E43" s="419"/>
      <c r="F43" s="420"/>
      <c r="G43" s="85">
        <v>9</v>
      </c>
      <c r="H43" s="187" t="str">
        <f t="shared" si="11"/>
        <v/>
      </c>
      <c r="I43" s="67" t="str">
        <f t="shared" si="12"/>
        <v/>
      </c>
      <c r="J43" s="64" t="str">
        <f t="shared" si="13"/>
        <v/>
      </c>
      <c r="K43" s="6" t="str">
        <f t="shared" si="14"/>
        <v/>
      </c>
      <c r="L43" s="201"/>
      <c r="M43" s="202"/>
      <c r="N43" s="203"/>
      <c r="O43" s="398"/>
      <c r="P43" s="179"/>
      <c r="T43" s="354"/>
      <c r="U43" s="478"/>
      <c r="V43" s="478"/>
      <c r="W43" s="478"/>
      <c r="X43" s="353"/>
      <c r="Y43" s="354"/>
      <c r="Z43" s="354"/>
      <c r="AA43" s="354"/>
    </row>
    <row r="44" spans="1:27" ht="10" customHeight="1" x14ac:dyDescent="0.2">
      <c r="A44" s="353"/>
      <c r="B44" s="353"/>
      <c r="C44" s="115" t="s">
        <v>21</v>
      </c>
      <c r="D44" s="116">
        <v>2.2000000000000002</v>
      </c>
      <c r="E44" s="419"/>
      <c r="F44" s="420"/>
      <c r="G44" s="85">
        <v>10</v>
      </c>
      <c r="H44" s="187" t="str">
        <f t="shared" si="11"/>
        <v/>
      </c>
      <c r="I44" s="67" t="str">
        <f t="shared" si="12"/>
        <v/>
      </c>
      <c r="J44" s="64" t="str">
        <f t="shared" si="13"/>
        <v/>
      </c>
      <c r="K44" s="6" t="str">
        <f t="shared" si="14"/>
        <v/>
      </c>
      <c r="L44" s="201"/>
      <c r="M44" s="202"/>
      <c r="N44" s="203"/>
      <c r="O44" s="398"/>
      <c r="P44" s="179"/>
      <c r="T44" s="354"/>
      <c r="U44" s="478"/>
      <c r="V44" s="478"/>
      <c r="W44" s="478"/>
      <c r="X44" s="353"/>
      <c r="Y44" s="354"/>
      <c r="Z44" s="354"/>
      <c r="AA44" s="354"/>
    </row>
    <row r="45" spans="1:27" ht="10" customHeight="1" x14ac:dyDescent="0.2">
      <c r="A45" s="353"/>
      <c r="B45" s="353"/>
      <c r="C45" s="117" t="s">
        <v>23</v>
      </c>
      <c r="D45" s="118">
        <v>3</v>
      </c>
      <c r="E45" s="419"/>
      <c r="F45" s="420"/>
      <c r="G45" s="85">
        <v>11</v>
      </c>
      <c r="H45" s="187" t="str">
        <f t="shared" si="11"/>
        <v/>
      </c>
      <c r="I45" s="67" t="str">
        <f t="shared" si="12"/>
        <v/>
      </c>
      <c r="J45" s="64" t="str">
        <f t="shared" si="13"/>
        <v/>
      </c>
      <c r="K45" s="6" t="str">
        <f t="shared" si="14"/>
        <v/>
      </c>
      <c r="L45" s="201"/>
      <c r="M45" s="202"/>
      <c r="N45" s="203"/>
      <c r="O45" s="398"/>
      <c r="P45" s="179"/>
      <c r="T45" s="354"/>
      <c r="U45" s="478"/>
      <c r="V45" s="478"/>
      <c r="W45" s="478"/>
      <c r="X45" s="353"/>
      <c r="Y45" s="354"/>
      <c r="Z45" s="354"/>
      <c r="AA45" s="354"/>
    </row>
    <row r="46" spans="1:27" ht="10" customHeight="1" thickBot="1" x14ac:dyDescent="0.25">
      <c r="A46" s="353"/>
      <c r="B46" s="353"/>
      <c r="C46" s="119" t="s">
        <v>22</v>
      </c>
      <c r="D46" s="120">
        <v>2.7</v>
      </c>
      <c r="E46" s="421"/>
      <c r="F46" s="422"/>
      <c r="G46" s="86">
        <v>12</v>
      </c>
      <c r="H46" s="188" t="str">
        <f t="shared" si="11"/>
        <v/>
      </c>
      <c r="I46" s="72" t="str">
        <f t="shared" si="12"/>
        <v/>
      </c>
      <c r="J46" s="69" t="str">
        <f t="shared" si="13"/>
        <v/>
      </c>
      <c r="K46" s="7" t="str">
        <f t="shared" si="14"/>
        <v/>
      </c>
      <c r="L46" s="204"/>
      <c r="M46" s="205"/>
      <c r="N46" s="206"/>
      <c r="O46" s="399"/>
      <c r="P46" s="179"/>
      <c r="T46" s="354"/>
      <c r="U46" s="478"/>
      <c r="V46" s="478"/>
      <c r="W46" s="478"/>
      <c r="X46" s="353"/>
      <c r="Y46" s="354"/>
      <c r="Z46" s="354"/>
      <c r="AA46" s="354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AA46"/>
  <sheetViews>
    <sheetView topLeftCell="D20" zoomScale="125" zoomScaleNormal="125" workbookViewId="0">
      <selection activeCell="M31" sqref="M3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3" width="6.6640625" style="189" customWidth="1"/>
    <col min="14" max="14" width="6.6640625" style="52" customWidth="1"/>
    <col min="15" max="15" width="12.6640625" style="52" customWidth="1"/>
    <col min="16" max="16" width="11.83203125" style="180" hidden="1" customWidth="1"/>
    <col min="17" max="18" width="8.1640625" style="55" hidden="1" customWidth="1"/>
    <col min="19" max="19" width="10.33203125" style="52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2" customWidth="1"/>
    <col min="24" max="24" width="4.5" style="10" customWidth="1"/>
    <col min="25" max="25" width="5.6640625" style="10" customWidth="1"/>
    <col min="26" max="26" width="15.6640625" style="55" customWidth="1"/>
    <col min="27" max="27" width="20.1640625" style="52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3"/>
      <c r="C2" s="355" t="s">
        <v>42</v>
      </c>
      <c r="D2" s="356"/>
      <c r="E2" s="364" t="s">
        <v>2</v>
      </c>
      <c r="F2" s="365"/>
      <c r="G2" s="366"/>
      <c r="H2" s="91" t="s">
        <v>1</v>
      </c>
      <c r="I2" s="93" t="s">
        <v>49</v>
      </c>
      <c r="J2" s="88" t="s">
        <v>8</v>
      </c>
      <c r="K2" s="88" t="s">
        <v>38</v>
      </c>
      <c r="L2" s="207" t="s">
        <v>21</v>
      </c>
      <c r="M2" s="197" t="s">
        <v>23</v>
      </c>
      <c r="N2" s="196" t="s">
        <v>22</v>
      </c>
      <c r="O2" s="92" t="s">
        <v>5</v>
      </c>
      <c r="P2" s="364" t="s">
        <v>28</v>
      </c>
      <c r="Q2" s="365"/>
      <c r="R2" s="365"/>
      <c r="S2" s="366"/>
      <c r="T2" s="354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3"/>
      <c r="C3" s="357"/>
      <c r="D3" s="358"/>
      <c r="E3" s="479" t="s">
        <v>7</v>
      </c>
      <c r="F3" s="480"/>
      <c r="G3" s="480"/>
      <c r="H3" s="51" t="str">
        <f t="shared" ref="H3" si="0">IFERROR(VLOOKUP($J3,$Y$2:$AB$34,2,0),"")</f>
        <v>Cara Chennells</v>
      </c>
      <c r="I3" s="272" t="str">
        <f t="shared" ref="I3" si="1">IFERROR(VLOOKUP($J3,$Y$2:$AB$34,3,0),"")</f>
        <v>St Albans High School for Girls</v>
      </c>
      <c r="J3" s="5">
        <v>357</v>
      </c>
      <c r="K3" s="8">
        <v>7.45</v>
      </c>
      <c r="L3" s="198" t="str">
        <f>IF($K3&gt;$D$44,IF($K3&gt;0,"NEW","" )," ")</f>
        <v xml:space="preserve"> </v>
      </c>
      <c r="M3" s="199" t="str">
        <f>IF($K3&gt;$D$45,IF($K3&gt;0,"YES","" )," ")</f>
        <v xml:space="preserve"> </v>
      </c>
      <c r="N3" s="200" t="str">
        <f>IF($K3&gt;$D$46,IF($K3&gt;0,"YES","" )," ")</f>
        <v xml:space="preserve"> </v>
      </c>
      <c r="O3" s="74">
        <f>IF(K3&gt;0,RANK(K3,$K$3:$K$34,0),"No Thrower")</f>
        <v>8</v>
      </c>
      <c r="P3" s="176">
        <f>K3</f>
        <v>7.45</v>
      </c>
      <c r="Q3" s="96" t="str">
        <f>H3</f>
        <v>Cara Chennells</v>
      </c>
      <c r="R3" s="96" t="str">
        <f>I3</f>
        <v>St Albans High School for Girls</v>
      </c>
      <c r="S3" s="63">
        <f t="shared" ref="S3:S34" si="2">J3</f>
        <v>357</v>
      </c>
      <c r="T3" s="354"/>
      <c r="U3" s="371"/>
      <c r="V3" s="372"/>
      <c r="W3" s="373"/>
      <c r="X3" s="353"/>
      <c r="Y3" s="47">
        <v>249</v>
      </c>
      <c r="Z3" s="125" t="s">
        <v>191</v>
      </c>
      <c r="AA3" s="174" t="s">
        <v>58</v>
      </c>
    </row>
    <row r="4" spans="1:27" ht="10" customHeight="1" x14ac:dyDescent="0.2">
      <c r="A4" s="353"/>
      <c r="B4" s="353"/>
      <c r="C4" s="357"/>
      <c r="D4" s="358"/>
      <c r="E4" s="481"/>
      <c r="F4" s="482"/>
      <c r="G4" s="482"/>
      <c r="H4" s="37" t="str">
        <f>IFERROR(VLOOKUP($J4,$Y$2:$AB$34,2,0),"")</f>
        <v>Darcey Dalwood</v>
      </c>
      <c r="I4" s="24" t="str">
        <f>IFERROR(VLOOKUP($J4,$Y$2:$AB$34,3,0),"")</f>
        <v>St Albans High School for Girls</v>
      </c>
      <c r="J4" s="16">
        <v>260</v>
      </c>
      <c r="K4" s="6">
        <v>8.49</v>
      </c>
      <c r="L4" s="201" t="str">
        <f t="shared" ref="L4:L46" si="3">IF($K4&gt;$D$44,IF($K4&gt;0,"NEW","" )," ")</f>
        <v xml:space="preserve"> </v>
      </c>
      <c r="M4" s="202" t="str">
        <f t="shared" ref="M4:M46" si="4">IF($K4&gt;$D$45,IF($K4&gt;0,"YES","" )," ")</f>
        <v xml:space="preserve"> </v>
      </c>
      <c r="N4" s="203" t="str">
        <f t="shared" ref="N4:N46" si="5">IF($K4&gt;$D$46,IF($K4&gt;0,"YES","" )," ")</f>
        <v xml:space="preserve"> </v>
      </c>
      <c r="O4" s="83">
        <f t="shared" ref="O4:O34" si="6">IF(K4&gt;0,RANK(K4,$K$3:$K$34,0),"No Thrower")</f>
        <v>5</v>
      </c>
      <c r="P4" s="177">
        <f t="shared" ref="P4:P34" si="7">K4</f>
        <v>8.49</v>
      </c>
      <c r="Q4" s="95" t="str">
        <f t="shared" ref="Q4:R34" si="8">H4</f>
        <v>Darcey Dalwood</v>
      </c>
      <c r="R4" s="95" t="str">
        <f t="shared" si="8"/>
        <v>St Albans High School for Girls</v>
      </c>
      <c r="S4" s="68">
        <f t="shared" si="2"/>
        <v>260</v>
      </c>
      <c r="T4" s="354"/>
      <c r="U4" s="383" t="s">
        <v>26</v>
      </c>
      <c r="V4" s="384"/>
      <c r="W4" s="385"/>
      <c r="X4" s="353"/>
      <c r="Y4" s="47">
        <v>252</v>
      </c>
      <c r="Z4" s="125" t="s">
        <v>192</v>
      </c>
      <c r="AA4" s="174" t="s">
        <v>99</v>
      </c>
    </row>
    <row r="5" spans="1:27" ht="10" customHeight="1" x14ac:dyDescent="0.2">
      <c r="A5" s="353"/>
      <c r="B5" s="353"/>
      <c r="C5" s="357"/>
      <c r="D5" s="358"/>
      <c r="E5" s="481"/>
      <c r="F5" s="482"/>
      <c r="G5" s="482"/>
      <c r="H5" s="37" t="str">
        <f t="shared" ref="H5:H34" si="9">IFERROR(VLOOKUP($J5,$Y$2:$AB$34,2,0),"")</f>
        <v>Temitope Fetuga</v>
      </c>
      <c r="I5" s="24" t="str">
        <f t="shared" ref="I5:I34" si="10">IFERROR(VLOOKUP($J5,$Y$2:$AB$34,3,0),"")</f>
        <v>The King's School</v>
      </c>
      <c r="J5" s="16">
        <v>338</v>
      </c>
      <c r="K5" s="6">
        <v>9.0299999999999994</v>
      </c>
      <c r="L5" s="201" t="str">
        <f t="shared" si="3"/>
        <v xml:space="preserve"> </v>
      </c>
      <c r="M5" s="202" t="str">
        <f t="shared" si="4"/>
        <v xml:space="preserve"> </v>
      </c>
      <c r="N5" s="203" t="str">
        <f t="shared" si="5"/>
        <v xml:space="preserve"> </v>
      </c>
      <c r="O5" s="83">
        <f t="shared" si="6"/>
        <v>3</v>
      </c>
      <c r="P5" s="177">
        <f t="shared" si="7"/>
        <v>9.0299999999999994</v>
      </c>
      <c r="Q5" s="95" t="str">
        <f t="shared" si="8"/>
        <v>Temitope Fetuga</v>
      </c>
      <c r="R5" s="95" t="str">
        <f t="shared" si="8"/>
        <v>The King's School</v>
      </c>
      <c r="S5" s="68">
        <f t="shared" si="2"/>
        <v>338</v>
      </c>
      <c r="T5" s="354"/>
      <c r="U5" s="386"/>
      <c r="V5" s="387"/>
      <c r="W5" s="388"/>
      <c r="X5" s="353"/>
      <c r="Y5" s="47">
        <v>260</v>
      </c>
      <c r="Z5" s="125" t="s">
        <v>193</v>
      </c>
      <c r="AA5" s="174" t="s">
        <v>86</v>
      </c>
    </row>
    <row r="6" spans="1:27" ht="10" customHeight="1" x14ac:dyDescent="0.2">
      <c r="A6" s="353"/>
      <c r="B6" s="353"/>
      <c r="C6" s="357"/>
      <c r="D6" s="358"/>
      <c r="E6" s="481"/>
      <c r="F6" s="482"/>
      <c r="G6" s="482"/>
      <c r="H6" s="37" t="str">
        <f t="shared" si="9"/>
        <v>Ellie Bostock</v>
      </c>
      <c r="I6" s="24" t="str">
        <f t="shared" si="10"/>
        <v>Presdales</v>
      </c>
      <c r="J6" s="16">
        <v>252</v>
      </c>
      <c r="K6" s="6">
        <v>12.48</v>
      </c>
      <c r="L6" s="201" t="str">
        <f t="shared" si="3"/>
        <v>NEW</v>
      </c>
      <c r="M6" s="202" t="str">
        <f t="shared" si="4"/>
        <v>YES</v>
      </c>
      <c r="N6" s="203" t="str">
        <f t="shared" si="5"/>
        <v>YES</v>
      </c>
      <c r="O6" s="83">
        <f t="shared" si="6"/>
        <v>1</v>
      </c>
      <c r="P6" s="177">
        <f t="shared" si="7"/>
        <v>12.48</v>
      </c>
      <c r="Q6" s="95" t="str">
        <f t="shared" si="8"/>
        <v>Ellie Bostock</v>
      </c>
      <c r="R6" s="95" t="str">
        <f t="shared" si="8"/>
        <v>Presdales</v>
      </c>
      <c r="S6" s="68">
        <f t="shared" si="2"/>
        <v>252</v>
      </c>
      <c r="T6" s="354"/>
      <c r="U6" s="386"/>
      <c r="V6" s="387"/>
      <c r="W6" s="388"/>
      <c r="X6" s="353"/>
      <c r="Y6" s="47">
        <v>307</v>
      </c>
      <c r="Z6" s="125" t="s">
        <v>194</v>
      </c>
      <c r="AA6" s="174" t="s">
        <v>91</v>
      </c>
    </row>
    <row r="7" spans="1:27" ht="10" customHeight="1" x14ac:dyDescent="0.2">
      <c r="A7" s="353"/>
      <c r="B7" s="353"/>
      <c r="C7" s="357"/>
      <c r="D7" s="358"/>
      <c r="E7" s="481"/>
      <c r="F7" s="482"/>
      <c r="G7" s="482"/>
      <c r="H7" s="37" t="str">
        <f t="shared" si="9"/>
        <v>Megan Gray</v>
      </c>
      <c r="I7" s="24" t="str">
        <f t="shared" si="10"/>
        <v>Beaumont</v>
      </c>
      <c r="J7" s="16">
        <v>339</v>
      </c>
      <c r="K7" s="6">
        <v>6.46</v>
      </c>
      <c r="L7" s="201" t="str">
        <f t="shared" si="3"/>
        <v xml:space="preserve"> </v>
      </c>
      <c r="M7" s="202" t="str">
        <f t="shared" si="4"/>
        <v xml:space="preserve"> </v>
      </c>
      <c r="N7" s="203" t="str">
        <f t="shared" si="5"/>
        <v xml:space="preserve"> </v>
      </c>
      <c r="O7" s="83">
        <f t="shared" si="6"/>
        <v>9</v>
      </c>
      <c r="P7" s="177">
        <f t="shared" si="7"/>
        <v>6.46</v>
      </c>
      <c r="Q7" s="95" t="str">
        <f t="shared" si="8"/>
        <v>Megan Gray</v>
      </c>
      <c r="R7" s="95" t="str">
        <f t="shared" si="8"/>
        <v>Beaumont</v>
      </c>
      <c r="S7" s="68">
        <f t="shared" si="2"/>
        <v>339</v>
      </c>
      <c r="T7" s="354"/>
      <c r="U7" s="383" t="s">
        <v>32</v>
      </c>
      <c r="V7" s="384"/>
      <c r="W7" s="385"/>
      <c r="X7" s="353"/>
      <c r="Y7" s="47">
        <v>332</v>
      </c>
      <c r="Z7" s="125" t="s">
        <v>195</v>
      </c>
      <c r="AA7" s="174" t="s">
        <v>196</v>
      </c>
    </row>
    <row r="8" spans="1:27" ht="10" customHeight="1" x14ac:dyDescent="0.2">
      <c r="A8" s="353"/>
      <c r="B8" s="353"/>
      <c r="C8" s="357"/>
      <c r="D8" s="358"/>
      <c r="E8" s="481"/>
      <c r="F8" s="482"/>
      <c r="G8" s="482"/>
      <c r="H8" s="37" t="str">
        <f t="shared" si="9"/>
        <v>Elena Mitchell</v>
      </c>
      <c r="I8" s="24" t="str">
        <f t="shared" si="10"/>
        <v>Royal Masonic School for Girls</v>
      </c>
      <c r="J8" s="16">
        <v>249</v>
      </c>
      <c r="K8" s="6">
        <v>9.11</v>
      </c>
      <c r="L8" s="201" t="str">
        <f t="shared" si="3"/>
        <v xml:space="preserve"> </v>
      </c>
      <c r="M8" s="202" t="str">
        <f t="shared" si="4"/>
        <v xml:space="preserve"> </v>
      </c>
      <c r="N8" s="203" t="str">
        <f t="shared" si="5"/>
        <v xml:space="preserve"> </v>
      </c>
      <c r="O8" s="83">
        <f t="shared" si="6"/>
        <v>2</v>
      </c>
      <c r="P8" s="177">
        <f t="shared" si="7"/>
        <v>9.11</v>
      </c>
      <c r="Q8" s="95" t="str">
        <f t="shared" si="8"/>
        <v>Elena Mitchell</v>
      </c>
      <c r="R8" s="95" t="str">
        <f t="shared" si="8"/>
        <v>Royal Masonic School for Girls</v>
      </c>
      <c r="S8" s="68">
        <f t="shared" si="2"/>
        <v>249</v>
      </c>
      <c r="T8" s="354"/>
      <c r="U8" s="386"/>
      <c r="V8" s="387"/>
      <c r="W8" s="388"/>
      <c r="X8" s="353"/>
      <c r="Y8" s="47">
        <v>338</v>
      </c>
      <c r="Z8" s="125" t="s">
        <v>197</v>
      </c>
      <c r="AA8" s="174" t="s">
        <v>102</v>
      </c>
    </row>
    <row r="9" spans="1:27" ht="10" customHeight="1" x14ac:dyDescent="0.2">
      <c r="A9" s="353"/>
      <c r="B9" s="353"/>
      <c r="C9" s="357"/>
      <c r="D9" s="358"/>
      <c r="E9" s="481"/>
      <c r="F9" s="482"/>
      <c r="G9" s="482"/>
      <c r="H9" s="38" t="str">
        <f t="shared" si="9"/>
        <v>Sofia Summers</v>
      </c>
      <c r="I9" s="25" t="str">
        <f t="shared" si="10"/>
        <v>Marlborough</v>
      </c>
      <c r="J9" s="16">
        <v>425</v>
      </c>
      <c r="K9" s="6">
        <v>6.45</v>
      </c>
      <c r="L9" s="201" t="str">
        <f t="shared" si="3"/>
        <v xml:space="preserve"> </v>
      </c>
      <c r="M9" s="202" t="str">
        <f t="shared" si="4"/>
        <v xml:space="preserve"> </v>
      </c>
      <c r="N9" s="203" t="str">
        <f t="shared" si="5"/>
        <v xml:space="preserve"> </v>
      </c>
      <c r="O9" s="83">
        <f t="shared" si="6"/>
        <v>10</v>
      </c>
      <c r="P9" s="177">
        <f t="shared" si="7"/>
        <v>6.45</v>
      </c>
      <c r="Q9" s="95" t="str">
        <f t="shared" si="8"/>
        <v>Sofia Summers</v>
      </c>
      <c r="R9" s="95" t="str">
        <f t="shared" si="8"/>
        <v>Marlborough</v>
      </c>
      <c r="S9" s="68">
        <f t="shared" si="2"/>
        <v>425</v>
      </c>
      <c r="T9" s="354"/>
      <c r="U9" s="386"/>
      <c r="V9" s="387"/>
      <c r="W9" s="388"/>
      <c r="X9" s="353"/>
      <c r="Y9" s="47">
        <v>339</v>
      </c>
      <c r="Z9" s="125" t="s">
        <v>129</v>
      </c>
      <c r="AA9" s="174" t="s">
        <v>81</v>
      </c>
    </row>
    <row r="10" spans="1:27" ht="10" customHeight="1" x14ac:dyDescent="0.2">
      <c r="A10" s="353"/>
      <c r="B10" s="353"/>
      <c r="C10" s="357"/>
      <c r="D10" s="358"/>
      <c r="E10" s="481"/>
      <c r="F10" s="482"/>
      <c r="G10" s="482"/>
      <c r="H10" s="37" t="str">
        <f t="shared" si="9"/>
        <v>Lauren Caldwell</v>
      </c>
      <c r="I10" s="24" t="str">
        <f t="shared" si="10"/>
        <v>Marlborough</v>
      </c>
      <c r="J10" s="16">
        <v>332</v>
      </c>
      <c r="K10" s="6">
        <v>8.2100000000000009</v>
      </c>
      <c r="L10" s="201" t="str">
        <f t="shared" si="3"/>
        <v xml:space="preserve"> </v>
      </c>
      <c r="M10" s="202" t="str">
        <f t="shared" si="4"/>
        <v xml:space="preserve"> </v>
      </c>
      <c r="N10" s="203" t="str">
        <f t="shared" si="5"/>
        <v xml:space="preserve"> </v>
      </c>
      <c r="O10" s="83">
        <f t="shared" si="6"/>
        <v>7</v>
      </c>
      <c r="P10" s="177">
        <f t="shared" si="7"/>
        <v>8.2100000000000009</v>
      </c>
      <c r="Q10" s="95" t="str">
        <f t="shared" si="8"/>
        <v>Lauren Caldwell</v>
      </c>
      <c r="R10" s="95" t="str">
        <f t="shared" si="8"/>
        <v>Marlborough</v>
      </c>
      <c r="S10" s="68">
        <f t="shared" si="2"/>
        <v>332</v>
      </c>
      <c r="T10" s="354"/>
      <c r="U10" s="389" t="s">
        <v>31</v>
      </c>
      <c r="V10" s="390"/>
      <c r="W10" s="391"/>
      <c r="X10" s="353"/>
      <c r="Y10" s="47">
        <v>357</v>
      </c>
      <c r="Z10" s="125" t="s">
        <v>198</v>
      </c>
      <c r="AA10" s="174" t="s">
        <v>86</v>
      </c>
    </row>
    <row r="11" spans="1:27" ht="10" customHeight="1" x14ac:dyDescent="0.2">
      <c r="A11" s="353"/>
      <c r="B11" s="353"/>
      <c r="C11" s="357"/>
      <c r="D11" s="358"/>
      <c r="E11" s="481"/>
      <c r="F11" s="482"/>
      <c r="G11" s="482"/>
      <c r="H11" s="37" t="str">
        <f t="shared" si="9"/>
        <v>Verity Pope-Williams</v>
      </c>
      <c r="I11" s="24" t="str">
        <f t="shared" si="10"/>
        <v>Berkhamsted</v>
      </c>
      <c r="J11" s="16">
        <v>385</v>
      </c>
      <c r="K11" s="6">
        <v>8.35</v>
      </c>
      <c r="L11" s="201" t="str">
        <f t="shared" si="3"/>
        <v xml:space="preserve"> </v>
      </c>
      <c r="M11" s="202" t="str">
        <f t="shared" si="4"/>
        <v xml:space="preserve"> </v>
      </c>
      <c r="N11" s="203" t="str">
        <f t="shared" si="5"/>
        <v xml:space="preserve"> </v>
      </c>
      <c r="O11" s="83">
        <f t="shared" si="6"/>
        <v>6</v>
      </c>
      <c r="P11" s="177">
        <f t="shared" si="7"/>
        <v>8.35</v>
      </c>
      <c r="Q11" s="95" t="str">
        <f t="shared" si="8"/>
        <v>Verity Pope-Williams</v>
      </c>
      <c r="R11" s="95" t="str">
        <f t="shared" si="8"/>
        <v>Berkhamsted</v>
      </c>
      <c r="S11" s="68">
        <f t="shared" si="2"/>
        <v>385</v>
      </c>
      <c r="T11" s="354"/>
      <c r="U11" s="392"/>
      <c r="V11" s="393"/>
      <c r="W11" s="394"/>
      <c r="X11" s="353"/>
      <c r="Y11" s="47">
        <v>385</v>
      </c>
      <c r="Z11" s="125" t="s">
        <v>199</v>
      </c>
      <c r="AA11" s="174" t="s">
        <v>120</v>
      </c>
    </row>
    <row r="12" spans="1:27" ht="10" customHeight="1" x14ac:dyDescent="0.2">
      <c r="A12" s="353"/>
      <c r="B12" s="353"/>
      <c r="C12" s="357"/>
      <c r="D12" s="358"/>
      <c r="E12" s="481"/>
      <c r="F12" s="482"/>
      <c r="G12" s="482"/>
      <c r="H12" s="37" t="str">
        <f t="shared" si="9"/>
        <v>Talia Williams</v>
      </c>
      <c r="I12" s="24" t="str">
        <f t="shared" si="10"/>
        <v>Berkhamsted</v>
      </c>
      <c r="J12" s="16">
        <v>401</v>
      </c>
      <c r="K12" s="6">
        <v>8.83</v>
      </c>
      <c r="L12" s="201" t="str">
        <f t="shared" si="3"/>
        <v xml:space="preserve"> </v>
      </c>
      <c r="M12" s="202" t="str">
        <f t="shared" si="4"/>
        <v xml:space="preserve"> </v>
      </c>
      <c r="N12" s="203" t="str">
        <f t="shared" si="5"/>
        <v xml:space="preserve"> </v>
      </c>
      <c r="O12" s="83">
        <f t="shared" si="6"/>
        <v>4</v>
      </c>
      <c r="P12" s="177">
        <f t="shared" si="7"/>
        <v>8.83</v>
      </c>
      <c r="Q12" s="95" t="str">
        <f t="shared" si="8"/>
        <v>Talia Williams</v>
      </c>
      <c r="R12" s="95" t="str">
        <f t="shared" si="8"/>
        <v>Berkhamsted</v>
      </c>
      <c r="S12" s="68">
        <f t="shared" si="2"/>
        <v>401</v>
      </c>
      <c r="T12" s="354"/>
      <c r="U12" s="395"/>
      <c r="V12" s="396"/>
      <c r="W12" s="397"/>
      <c r="X12" s="353"/>
      <c r="Y12" s="47">
        <v>393</v>
      </c>
      <c r="Z12" s="125" t="s">
        <v>200</v>
      </c>
      <c r="AA12" s="174" t="s">
        <v>97</v>
      </c>
    </row>
    <row r="13" spans="1:27" ht="10" customHeight="1" x14ac:dyDescent="0.2">
      <c r="A13" s="353"/>
      <c r="B13" s="353"/>
      <c r="C13" s="357"/>
      <c r="D13" s="358"/>
      <c r="E13" s="481"/>
      <c r="F13" s="482"/>
      <c r="G13" s="482"/>
      <c r="H13" s="37" t="str">
        <f t="shared" si="9"/>
        <v>Lauren Southern</v>
      </c>
      <c r="I13" s="24" t="str">
        <f t="shared" si="10"/>
        <v>The Adeyfield Academy</v>
      </c>
      <c r="J13" s="16">
        <v>307</v>
      </c>
      <c r="K13" s="6">
        <v>6.31</v>
      </c>
      <c r="L13" s="201" t="str">
        <f t="shared" si="3"/>
        <v xml:space="preserve"> </v>
      </c>
      <c r="M13" s="202" t="str">
        <f t="shared" si="4"/>
        <v xml:space="preserve"> </v>
      </c>
      <c r="N13" s="203" t="str">
        <f t="shared" si="5"/>
        <v xml:space="preserve"> </v>
      </c>
      <c r="O13" s="83">
        <f t="shared" si="6"/>
        <v>11</v>
      </c>
      <c r="P13" s="177">
        <f t="shared" si="7"/>
        <v>6.31</v>
      </c>
      <c r="Q13" s="95" t="str">
        <f t="shared" si="8"/>
        <v>Lauren Southern</v>
      </c>
      <c r="R13" s="95" t="str">
        <f t="shared" si="8"/>
        <v>The Adeyfield Academy</v>
      </c>
      <c r="S13" s="68">
        <f t="shared" si="2"/>
        <v>307</v>
      </c>
      <c r="T13" s="354"/>
      <c r="U13" s="389"/>
      <c r="V13" s="390"/>
      <c r="W13" s="391"/>
      <c r="X13" s="353"/>
      <c r="Y13" s="47">
        <v>401</v>
      </c>
      <c r="Z13" s="125" t="s">
        <v>201</v>
      </c>
      <c r="AA13" s="174" t="s">
        <v>120</v>
      </c>
    </row>
    <row r="14" spans="1:27" ht="10" customHeight="1" x14ac:dyDescent="0.2">
      <c r="A14" s="353"/>
      <c r="B14" s="353"/>
      <c r="C14" s="357"/>
      <c r="D14" s="358"/>
      <c r="E14" s="481"/>
      <c r="F14" s="482"/>
      <c r="G14" s="482"/>
      <c r="H14" s="37" t="str">
        <f t="shared" si="9"/>
        <v>Tilly Keene</v>
      </c>
      <c r="I14" s="24" t="str">
        <f t="shared" si="10"/>
        <v>The Adeyfield Academy</v>
      </c>
      <c r="J14" s="1">
        <v>457</v>
      </c>
      <c r="K14" s="6">
        <v>5.04</v>
      </c>
      <c r="L14" s="201" t="str">
        <f t="shared" si="3"/>
        <v xml:space="preserve"> </v>
      </c>
      <c r="M14" s="202" t="str">
        <f t="shared" si="4"/>
        <v xml:space="preserve"> </v>
      </c>
      <c r="N14" s="203" t="str">
        <f t="shared" si="5"/>
        <v xml:space="preserve"> </v>
      </c>
      <c r="O14" s="83">
        <f t="shared" si="6"/>
        <v>12</v>
      </c>
      <c r="P14" s="177">
        <f t="shared" si="7"/>
        <v>5.04</v>
      </c>
      <c r="Q14" s="95" t="str">
        <f t="shared" si="8"/>
        <v>Tilly Keene</v>
      </c>
      <c r="R14" s="95" t="str">
        <f t="shared" si="8"/>
        <v>The Adeyfield Academy</v>
      </c>
      <c r="S14" s="68">
        <f t="shared" si="2"/>
        <v>457</v>
      </c>
      <c r="T14" s="354"/>
      <c r="U14" s="392"/>
      <c r="V14" s="393"/>
      <c r="W14" s="394"/>
      <c r="X14" s="353"/>
      <c r="Y14" s="47">
        <v>425</v>
      </c>
      <c r="Z14" s="125" t="s">
        <v>202</v>
      </c>
      <c r="AA14" s="174" t="s">
        <v>196</v>
      </c>
    </row>
    <row r="15" spans="1:27" ht="10" customHeight="1" x14ac:dyDescent="0.2">
      <c r="A15" s="353"/>
      <c r="B15" s="353"/>
      <c r="C15" s="357"/>
      <c r="D15" s="358"/>
      <c r="E15" s="481"/>
      <c r="F15" s="482"/>
      <c r="G15" s="482"/>
      <c r="H15" s="37" t="str">
        <f t="shared" si="9"/>
        <v/>
      </c>
      <c r="I15" s="24" t="str">
        <f t="shared" si="10"/>
        <v/>
      </c>
      <c r="J15" s="16"/>
      <c r="K15" s="6"/>
      <c r="L15" s="201" t="str">
        <f t="shared" si="3"/>
        <v xml:space="preserve"> </v>
      </c>
      <c r="M15" s="202" t="str">
        <f t="shared" si="4"/>
        <v xml:space="preserve"> </v>
      </c>
      <c r="N15" s="203" t="str">
        <f t="shared" si="5"/>
        <v xml:space="preserve"> </v>
      </c>
      <c r="O15" s="83" t="str">
        <f t="shared" si="6"/>
        <v>No Thrower</v>
      </c>
      <c r="P15" s="177">
        <f t="shared" si="7"/>
        <v>0</v>
      </c>
      <c r="Q15" s="95" t="str">
        <f t="shared" si="8"/>
        <v/>
      </c>
      <c r="R15" s="95" t="str">
        <f t="shared" si="8"/>
        <v/>
      </c>
      <c r="S15" s="68">
        <f t="shared" si="2"/>
        <v>0</v>
      </c>
      <c r="T15" s="354"/>
      <c r="U15" s="395"/>
      <c r="V15" s="396"/>
      <c r="W15" s="397"/>
      <c r="X15" s="353"/>
      <c r="Y15" s="47">
        <v>450</v>
      </c>
      <c r="Z15" s="125" t="s">
        <v>203</v>
      </c>
      <c r="AA15" s="174" t="s">
        <v>68</v>
      </c>
    </row>
    <row r="16" spans="1:27" ht="10" customHeight="1" x14ac:dyDescent="0.2">
      <c r="A16" s="353"/>
      <c r="B16" s="353"/>
      <c r="C16" s="357"/>
      <c r="D16" s="358"/>
      <c r="E16" s="481"/>
      <c r="F16" s="482"/>
      <c r="G16" s="482"/>
      <c r="H16" s="39" t="str">
        <f t="shared" si="9"/>
        <v/>
      </c>
      <c r="I16" s="273" t="str">
        <f t="shared" si="10"/>
        <v/>
      </c>
      <c r="J16" s="16"/>
      <c r="K16" s="6"/>
      <c r="L16" s="201" t="str">
        <f t="shared" si="3"/>
        <v xml:space="preserve"> </v>
      </c>
      <c r="M16" s="202" t="str">
        <f t="shared" si="4"/>
        <v xml:space="preserve"> </v>
      </c>
      <c r="N16" s="203" t="str">
        <f t="shared" si="5"/>
        <v xml:space="preserve"> </v>
      </c>
      <c r="O16" s="83" t="str">
        <f t="shared" si="6"/>
        <v>No Thrower</v>
      </c>
      <c r="P16" s="177">
        <f t="shared" si="7"/>
        <v>0</v>
      </c>
      <c r="Q16" s="95" t="str">
        <f t="shared" si="8"/>
        <v/>
      </c>
      <c r="R16" s="95" t="str">
        <f t="shared" si="8"/>
        <v/>
      </c>
      <c r="S16" s="68">
        <f t="shared" si="2"/>
        <v>0</v>
      </c>
      <c r="T16" s="354"/>
      <c r="U16" s="389"/>
      <c r="V16" s="390"/>
      <c r="W16" s="391"/>
      <c r="X16" s="353"/>
      <c r="Y16" s="47">
        <v>457</v>
      </c>
      <c r="Z16" s="125" t="s">
        <v>204</v>
      </c>
      <c r="AA16" s="174" t="s">
        <v>91</v>
      </c>
    </row>
    <row r="17" spans="1:27" ht="10" customHeight="1" x14ac:dyDescent="0.2">
      <c r="A17" s="353"/>
      <c r="B17" s="353"/>
      <c r="C17" s="357"/>
      <c r="D17" s="358"/>
      <c r="E17" s="481"/>
      <c r="F17" s="482"/>
      <c r="G17" s="482"/>
      <c r="H17" s="9" t="str">
        <f t="shared" si="9"/>
        <v/>
      </c>
      <c r="I17" s="12" t="str">
        <f t="shared" si="10"/>
        <v/>
      </c>
      <c r="J17" s="1"/>
      <c r="K17" s="6"/>
      <c r="L17" s="201" t="str">
        <f t="shared" si="3"/>
        <v xml:space="preserve"> </v>
      </c>
      <c r="M17" s="202" t="str">
        <f t="shared" si="4"/>
        <v xml:space="preserve"> </v>
      </c>
      <c r="N17" s="203" t="str">
        <f t="shared" si="5"/>
        <v xml:space="preserve"> </v>
      </c>
      <c r="O17" s="83" t="str">
        <f t="shared" si="6"/>
        <v>No Thrower</v>
      </c>
      <c r="P17" s="177">
        <f t="shared" si="7"/>
        <v>0</v>
      </c>
      <c r="Q17" s="95" t="str">
        <f t="shared" si="8"/>
        <v/>
      </c>
      <c r="R17" s="95" t="str">
        <f t="shared" si="8"/>
        <v/>
      </c>
      <c r="S17" s="68">
        <f t="shared" si="2"/>
        <v>0</v>
      </c>
      <c r="T17" s="354"/>
      <c r="U17" s="392"/>
      <c r="V17" s="393"/>
      <c r="W17" s="394"/>
      <c r="X17" s="353"/>
      <c r="Y17" s="47"/>
      <c r="Z17" s="125"/>
      <c r="AA17" s="174"/>
    </row>
    <row r="18" spans="1:27" ht="10" customHeight="1" x14ac:dyDescent="0.2">
      <c r="A18" s="353"/>
      <c r="B18" s="353"/>
      <c r="C18" s="357"/>
      <c r="D18" s="358"/>
      <c r="E18" s="481"/>
      <c r="F18" s="482"/>
      <c r="G18" s="482"/>
      <c r="H18" s="9" t="str">
        <f t="shared" si="9"/>
        <v/>
      </c>
      <c r="I18" s="12" t="str">
        <f t="shared" si="10"/>
        <v/>
      </c>
      <c r="J18" s="1"/>
      <c r="K18" s="6"/>
      <c r="L18" s="201" t="str">
        <f t="shared" si="3"/>
        <v xml:space="preserve"> </v>
      </c>
      <c r="M18" s="202" t="str">
        <f t="shared" si="4"/>
        <v xml:space="preserve"> </v>
      </c>
      <c r="N18" s="203" t="str">
        <f t="shared" si="5"/>
        <v xml:space="preserve"> </v>
      </c>
      <c r="O18" s="83" t="str">
        <f t="shared" si="6"/>
        <v>No Thrower</v>
      </c>
      <c r="P18" s="177">
        <f t="shared" si="7"/>
        <v>0</v>
      </c>
      <c r="Q18" s="95" t="str">
        <f t="shared" si="8"/>
        <v/>
      </c>
      <c r="R18" s="95" t="str">
        <f t="shared" si="8"/>
        <v/>
      </c>
      <c r="S18" s="68">
        <f t="shared" si="2"/>
        <v>0</v>
      </c>
      <c r="T18" s="354"/>
      <c r="U18" s="395"/>
      <c r="V18" s="396"/>
      <c r="W18" s="397"/>
      <c r="X18" s="353"/>
      <c r="Y18" s="47"/>
      <c r="Z18" s="125"/>
      <c r="AA18" s="174"/>
    </row>
    <row r="19" spans="1:27" ht="10" customHeight="1" x14ac:dyDescent="0.2">
      <c r="A19" s="353"/>
      <c r="B19" s="353"/>
      <c r="C19" s="357"/>
      <c r="D19" s="358"/>
      <c r="E19" s="481"/>
      <c r="F19" s="482"/>
      <c r="G19" s="482"/>
      <c r="H19" s="38" t="str">
        <f t="shared" si="9"/>
        <v/>
      </c>
      <c r="I19" s="25" t="str">
        <f t="shared" si="10"/>
        <v/>
      </c>
      <c r="J19" s="16"/>
      <c r="K19" s="6"/>
      <c r="L19" s="201" t="str">
        <f t="shared" si="3"/>
        <v xml:space="preserve"> </v>
      </c>
      <c r="M19" s="202" t="str">
        <f t="shared" si="4"/>
        <v xml:space="preserve"> </v>
      </c>
      <c r="N19" s="203" t="str">
        <f t="shared" si="5"/>
        <v xml:space="preserve"> </v>
      </c>
      <c r="O19" s="83" t="str">
        <f t="shared" si="6"/>
        <v>No Thrower</v>
      </c>
      <c r="P19" s="177">
        <f t="shared" si="7"/>
        <v>0</v>
      </c>
      <c r="Q19" s="95" t="str">
        <f t="shared" si="8"/>
        <v/>
      </c>
      <c r="R19" s="95" t="str">
        <f t="shared" si="8"/>
        <v/>
      </c>
      <c r="S19" s="68">
        <f t="shared" si="2"/>
        <v>0</v>
      </c>
      <c r="T19" s="354"/>
      <c r="U19" s="389"/>
      <c r="V19" s="390"/>
      <c r="W19" s="391"/>
      <c r="X19" s="353"/>
      <c r="Y19" s="47"/>
      <c r="Z19" s="125"/>
      <c r="AA19" s="174"/>
    </row>
    <row r="20" spans="1:27" ht="10" customHeight="1" x14ac:dyDescent="0.2">
      <c r="A20" s="353"/>
      <c r="B20" s="353"/>
      <c r="C20" s="357"/>
      <c r="D20" s="358"/>
      <c r="E20" s="481"/>
      <c r="F20" s="482"/>
      <c r="G20" s="482"/>
      <c r="H20" s="37" t="str">
        <f t="shared" si="9"/>
        <v/>
      </c>
      <c r="I20" s="24" t="str">
        <f t="shared" si="10"/>
        <v/>
      </c>
      <c r="J20" s="16"/>
      <c r="K20" s="6"/>
      <c r="L20" s="201" t="str">
        <f t="shared" si="3"/>
        <v xml:space="preserve"> </v>
      </c>
      <c r="M20" s="202" t="str">
        <f t="shared" si="4"/>
        <v xml:space="preserve"> </v>
      </c>
      <c r="N20" s="203" t="str">
        <f t="shared" si="5"/>
        <v xml:space="preserve"> </v>
      </c>
      <c r="O20" s="83" t="str">
        <f t="shared" si="6"/>
        <v>No Thrower</v>
      </c>
      <c r="P20" s="177">
        <f t="shared" si="7"/>
        <v>0</v>
      </c>
      <c r="Q20" s="95" t="str">
        <f t="shared" si="8"/>
        <v/>
      </c>
      <c r="R20" s="95" t="str">
        <f t="shared" si="8"/>
        <v/>
      </c>
      <c r="S20" s="68">
        <f t="shared" si="2"/>
        <v>0</v>
      </c>
      <c r="T20" s="354"/>
      <c r="U20" s="392"/>
      <c r="V20" s="393"/>
      <c r="W20" s="394"/>
      <c r="X20" s="353"/>
      <c r="Y20" s="47"/>
      <c r="Z20" s="125"/>
      <c r="AA20" s="174"/>
    </row>
    <row r="21" spans="1:27" ht="10" customHeight="1" x14ac:dyDescent="0.2">
      <c r="A21" s="353"/>
      <c r="B21" s="353"/>
      <c r="C21" s="357"/>
      <c r="D21" s="358"/>
      <c r="E21" s="481"/>
      <c r="F21" s="482"/>
      <c r="G21" s="482"/>
      <c r="H21" s="38" t="str">
        <f t="shared" si="9"/>
        <v/>
      </c>
      <c r="I21" s="25" t="str">
        <f t="shared" si="10"/>
        <v/>
      </c>
      <c r="J21" s="16"/>
      <c r="K21" s="6"/>
      <c r="L21" s="201" t="str">
        <f t="shared" si="3"/>
        <v xml:space="preserve"> </v>
      </c>
      <c r="M21" s="202" t="str">
        <f t="shared" si="4"/>
        <v xml:space="preserve"> </v>
      </c>
      <c r="N21" s="203" t="str">
        <f t="shared" si="5"/>
        <v xml:space="preserve"> </v>
      </c>
      <c r="O21" s="83" t="str">
        <f t="shared" si="6"/>
        <v>No Thrower</v>
      </c>
      <c r="P21" s="177">
        <f t="shared" si="7"/>
        <v>0</v>
      </c>
      <c r="Q21" s="95" t="str">
        <f t="shared" si="8"/>
        <v/>
      </c>
      <c r="R21" s="95" t="str">
        <f t="shared" si="8"/>
        <v/>
      </c>
      <c r="S21" s="68">
        <f t="shared" si="2"/>
        <v>0</v>
      </c>
      <c r="T21" s="354"/>
      <c r="U21" s="395"/>
      <c r="V21" s="396"/>
      <c r="W21" s="397"/>
      <c r="X21" s="353"/>
      <c r="Y21" s="47"/>
      <c r="Z21" s="125"/>
      <c r="AA21" s="174"/>
    </row>
    <row r="22" spans="1:27" ht="10" customHeight="1" x14ac:dyDescent="0.2">
      <c r="A22" s="353"/>
      <c r="B22" s="353"/>
      <c r="C22" s="357"/>
      <c r="D22" s="358"/>
      <c r="E22" s="481"/>
      <c r="F22" s="482"/>
      <c r="G22" s="482"/>
      <c r="H22" s="38" t="str">
        <f t="shared" si="9"/>
        <v/>
      </c>
      <c r="I22" s="25" t="str">
        <f t="shared" si="10"/>
        <v/>
      </c>
      <c r="J22" s="16"/>
      <c r="K22" s="6"/>
      <c r="L22" s="201" t="str">
        <f t="shared" si="3"/>
        <v xml:space="preserve"> </v>
      </c>
      <c r="M22" s="202" t="str">
        <f t="shared" si="4"/>
        <v xml:space="preserve"> </v>
      </c>
      <c r="N22" s="203" t="str">
        <f t="shared" si="5"/>
        <v xml:space="preserve"> </v>
      </c>
      <c r="O22" s="83" t="str">
        <f t="shared" si="6"/>
        <v>No Thrower</v>
      </c>
      <c r="P22" s="177">
        <f t="shared" si="7"/>
        <v>0</v>
      </c>
      <c r="Q22" s="95" t="str">
        <f t="shared" si="8"/>
        <v/>
      </c>
      <c r="R22" s="95" t="str">
        <f t="shared" si="8"/>
        <v/>
      </c>
      <c r="S22" s="68">
        <f t="shared" si="2"/>
        <v>0</v>
      </c>
      <c r="T22" s="354"/>
      <c r="U22" s="402"/>
      <c r="V22" s="403"/>
      <c r="W22" s="404"/>
      <c r="X22" s="353"/>
      <c r="Y22" s="47"/>
      <c r="Z22" s="125"/>
      <c r="AA22" s="174"/>
    </row>
    <row r="23" spans="1:27" ht="10" customHeight="1" x14ac:dyDescent="0.2">
      <c r="A23" s="353"/>
      <c r="B23" s="353"/>
      <c r="C23" s="357"/>
      <c r="D23" s="358"/>
      <c r="E23" s="481"/>
      <c r="F23" s="482"/>
      <c r="G23" s="482"/>
      <c r="H23" s="37" t="str">
        <f t="shared" si="9"/>
        <v/>
      </c>
      <c r="I23" s="24" t="str">
        <f t="shared" si="10"/>
        <v/>
      </c>
      <c r="J23" s="16"/>
      <c r="K23" s="6"/>
      <c r="L23" s="201" t="str">
        <f t="shared" si="3"/>
        <v xml:space="preserve"> </v>
      </c>
      <c r="M23" s="202" t="str">
        <f t="shared" si="4"/>
        <v xml:space="preserve"> </v>
      </c>
      <c r="N23" s="203" t="str">
        <f t="shared" si="5"/>
        <v xml:space="preserve"> </v>
      </c>
      <c r="O23" s="83" t="str">
        <f t="shared" si="6"/>
        <v>No Thrower</v>
      </c>
      <c r="P23" s="177">
        <f t="shared" si="7"/>
        <v>0</v>
      </c>
      <c r="Q23" s="95" t="str">
        <f t="shared" si="8"/>
        <v/>
      </c>
      <c r="R23" s="95" t="str">
        <f t="shared" si="8"/>
        <v/>
      </c>
      <c r="S23" s="68">
        <f t="shared" si="2"/>
        <v>0</v>
      </c>
      <c r="T23" s="354"/>
      <c r="U23" s="405"/>
      <c r="V23" s="406"/>
      <c r="W23" s="407"/>
      <c r="X23" s="353"/>
      <c r="Y23" s="47"/>
      <c r="Z23" s="125"/>
      <c r="AA23" s="174"/>
    </row>
    <row r="24" spans="1:27" ht="10" customHeight="1" x14ac:dyDescent="0.2">
      <c r="A24" s="353"/>
      <c r="B24" s="353"/>
      <c r="C24" s="357"/>
      <c r="D24" s="358"/>
      <c r="E24" s="481"/>
      <c r="F24" s="482"/>
      <c r="G24" s="482"/>
      <c r="H24" s="37" t="str">
        <f t="shared" si="9"/>
        <v/>
      </c>
      <c r="I24" s="24" t="str">
        <f t="shared" si="10"/>
        <v/>
      </c>
      <c r="J24" s="16"/>
      <c r="K24" s="6"/>
      <c r="L24" s="201" t="str">
        <f t="shared" si="3"/>
        <v xml:space="preserve"> </v>
      </c>
      <c r="M24" s="202" t="str">
        <f t="shared" si="4"/>
        <v xml:space="preserve"> </v>
      </c>
      <c r="N24" s="203" t="str">
        <f t="shared" si="5"/>
        <v xml:space="preserve"> </v>
      </c>
      <c r="O24" s="83" t="str">
        <f t="shared" si="6"/>
        <v>No Thrower</v>
      </c>
      <c r="P24" s="177">
        <f t="shared" si="7"/>
        <v>0</v>
      </c>
      <c r="Q24" s="95" t="str">
        <f t="shared" si="8"/>
        <v/>
      </c>
      <c r="R24" s="95" t="str">
        <f t="shared" si="8"/>
        <v/>
      </c>
      <c r="S24" s="68">
        <f t="shared" si="2"/>
        <v>0</v>
      </c>
      <c r="T24" s="354"/>
      <c r="U24" s="408"/>
      <c r="V24" s="409"/>
      <c r="W24" s="410"/>
      <c r="X24" s="353"/>
      <c r="Y24" s="47"/>
      <c r="Z24" s="125"/>
      <c r="AA24" s="174"/>
    </row>
    <row r="25" spans="1:27" ht="10" customHeight="1" x14ac:dyDescent="0.2">
      <c r="A25" s="353"/>
      <c r="B25" s="353"/>
      <c r="C25" s="357"/>
      <c r="D25" s="358"/>
      <c r="E25" s="481"/>
      <c r="F25" s="482"/>
      <c r="G25" s="482"/>
      <c r="H25" s="9" t="str">
        <f t="shared" si="9"/>
        <v/>
      </c>
      <c r="I25" s="12" t="str">
        <f t="shared" si="10"/>
        <v/>
      </c>
      <c r="J25" s="1"/>
      <c r="K25" s="6"/>
      <c r="L25" s="201" t="str">
        <f t="shared" si="3"/>
        <v xml:space="preserve"> </v>
      </c>
      <c r="M25" s="202" t="str">
        <f t="shared" si="4"/>
        <v xml:space="preserve"> </v>
      </c>
      <c r="N25" s="203" t="str">
        <f t="shared" si="5"/>
        <v xml:space="preserve"> </v>
      </c>
      <c r="O25" s="83" t="str">
        <f t="shared" si="6"/>
        <v>No Thrower</v>
      </c>
      <c r="P25" s="177">
        <f t="shared" si="7"/>
        <v>0</v>
      </c>
      <c r="Q25" s="95" t="str">
        <f t="shared" si="8"/>
        <v/>
      </c>
      <c r="R25" s="95" t="str">
        <f t="shared" si="8"/>
        <v/>
      </c>
      <c r="S25" s="68">
        <f t="shared" si="2"/>
        <v>0</v>
      </c>
      <c r="T25" s="354"/>
      <c r="U25" s="411"/>
      <c r="V25" s="412"/>
      <c r="W25" s="413"/>
      <c r="X25" s="353"/>
      <c r="Y25" s="47"/>
      <c r="Z25" s="125"/>
      <c r="AA25" s="174"/>
    </row>
    <row r="26" spans="1:27" ht="10" customHeight="1" x14ac:dyDescent="0.2">
      <c r="A26" s="353"/>
      <c r="B26" s="353"/>
      <c r="C26" s="357"/>
      <c r="D26" s="358"/>
      <c r="E26" s="481"/>
      <c r="F26" s="482"/>
      <c r="G26" s="482"/>
      <c r="H26" s="9" t="str">
        <f t="shared" si="9"/>
        <v/>
      </c>
      <c r="I26" s="12" t="str">
        <f t="shared" si="10"/>
        <v/>
      </c>
      <c r="J26" s="1"/>
      <c r="K26" s="6"/>
      <c r="L26" s="201" t="str">
        <f t="shared" si="3"/>
        <v xml:space="preserve"> </v>
      </c>
      <c r="M26" s="202" t="str">
        <f t="shared" si="4"/>
        <v xml:space="preserve"> </v>
      </c>
      <c r="N26" s="203" t="str">
        <f t="shared" si="5"/>
        <v xml:space="preserve"> </v>
      </c>
      <c r="O26" s="83" t="str">
        <f t="shared" si="6"/>
        <v>No Thrower</v>
      </c>
      <c r="P26" s="177">
        <f t="shared" si="7"/>
        <v>0</v>
      </c>
      <c r="Q26" s="95" t="str">
        <f t="shared" si="8"/>
        <v/>
      </c>
      <c r="R26" s="95" t="str">
        <f t="shared" si="8"/>
        <v/>
      </c>
      <c r="S26" s="68">
        <f t="shared" si="2"/>
        <v>0</v>
      </c>
      <c r="T26" s="354"/>
      <c r="U26" s="411"/>
      <c r="V26" s="412"/>
      <c r="W26" s="413"/>
      <c r="X26" s="353"/>
      <c r="Y26" s="47"/>
      <c r="Z26" s="125"/>
      <c r="AA26" s="174"/>
    </row>
    <row r="27" spans="1:27" ht="10" customHeight="1" x14ac:dyDescent="0.2">
      <c r="A27" s="353"/>
      <c r="B27" s="353"/>
      <c r="C27" s="357"/>
      <c r="D27" s="358"/>
      <c r="E27" s="481"/>
      <c r="F27" s="482"/>
      <c r="G27" s="482"/>
      <c r="H27" s="37" t="str">
        <f t="shared" si="9"/>
        <v/>
      </c>
      <c r="I27" s="24" t="str">
        <f t="shared" si="10"/>
        <v/>
      </c>
      <c r="J27" s="16"/>
      <c r="K27" s="6"/>
      <c r="L27" s="201" t="str">
        <f t="shared" si="3"/>
        <v xml:space="preserve"> </v>
      </c>
      <c r="M27" s="202" t="str">
        <f t="shared" si="4"/>
        <v xml:space="preserve"> </v>
      </c>
      <c r="N27" s="203" t="str">
        <f t="shared" si="5"/>
        <v xml:space="preserve"> </v>
      </c>
      <c r="O27" s="83" t="str">
        <f t="shared" si="6"/>
        <v>No Thrower</v>
      </c>
      <c r="P27" s="177">
        <f t="shared" si="7"/>
        <v>0</v>
      </c>
      <c r="Q27" s="95" t="str">
        <f t="shared" si="8"/>
        <v/>
      </c>
      <c r="R27" s="95" t="str">
        <f t="shared" si="8"/>
        <v/>
      </c>
      <c r="S27" s="68">
        <f t="shared" si="2"/>
        <v>0</v>
      </c>
      <c r="T27" s="354"/>
      <c r="U27" s="411"/>
      <c r="V27" s="412"/>
      <c r="W27" s="413"/>
      <c r="X27" s="353"/>
      <c r="Y27" s="47"/>
      <c r="Z27" s="125"/>
      <c r="AA27" s="174"/>
    </row>
    <row r="28" spans="1:27" ht="10" customHeight="1" x14ac:dyDescent="0.2">
      <c r="A28" s="353"/>
      <c r="B28" s="353"/>
      <c r="C28" s="357"/>
      <c r="D28" s="358"/>
      <c r="E28" s="481"/>
      <c r="F28" s="482"/>
      <c r="G28" s="482"/>
      <c r="H28" s="37" t="str">
        <f t="shared" si="9"/>
        <v/>
      </c>
      <c r="I28" s="24" t="str">
        <f t="shared" si="10"/>
        <v/>
      </c>
      <c r="J28" s="16"/>
      <c r="K28" s="6"/>
      <c r="L28" s="201" t="str">
        <f t="shared" si="3"/>
        <v xml:space="preserve"> </v>
      </c>
      <c r="M28" s="202" t="str">
        <f t="shared" si="4"/>
        <v xml:space="preserve"> </v>
      </c>
      <c r="N28" s="203" t="str">
        <f t="shared" si="5"/>
        <v xml:space="preserve"> </v>
      </c>
      <c r="O28" s="83" t="str">
        <f t="shared" si="6"/>
        <v>No Thrower</v>
      </c>
      <c r="P28" s="177">
        <f t="shared" si="7"/>
        <v>0</v>
      </c>
      <c r="Q28" s="95" t="str">
        <f t="shared" si="8"/>
        <v/>
      </c>
      <c r="R28" s="95" t="str">
        <f t="shared" si="8"/>
        <v/>
      </c>
      <c r="S28" s="68">
        <f t="shared" si="2"/>
        <v>0</v>
      </c>
      <c r="T28" s="354"/>
      <c r="U28" s="411"/>
      <c r="V28" s="412"/>
      <c r="W28" s="413"/>
      <c r="X28" s="353"/>
      <c r="Y28" s="47"/>
      <c r="Z28" s="125"/>
      <c r="AA28" s="174"/>
    </row>
    <row r="29" spans="1:27" ht="10" customHeight="1" x14ac:dyDescent="0.2">
      <c r="A29" s="353"/>
      <c r="B29" s="353"/>
      <c r="C29" s="357"/>
      <c r="D29" s="358"/>
      <c r="E29" s="481"/>
      <c r="F29" s="482"/>
      <c r="G29" s="482"/>
      <c r="H29" s="38" t="str">
        <f t="shared" si="9"/>
        <v/>
      </c>
      <c r="I29" s="25" t="str">
        <f t="shared" si="10"/>
        <v/>
      </c>
      <c r="J29" s="16"/>
      <c r="K29" s="6"/>
      <c r="L29" s="201" t="str">
        <f t="shared" si="3"/>
        <v xml:space="preserve"> </v>
      </c>
      <c r="M29" s="202" t="str">
        <f t="shared" si="4"/>
        <v xml:space="preserve"> </v>
      </c>
      <c r="N29" s="203" t="str">
        <f t="shared" si="5"/>
        <v xml:space="preserve"> </v>
      </c>
      <c r="O29" s="83" t="str">
        <f t="shared" si="6"/>
        <v>No Thrower</v>
      </c>
      <c r="P29" s="177">
        <f t="shared" si="7"/>
        <v>0</v>
      </c>
      <c r="Q29" s="95" t="str">
        <f t="shared" si="8"/>
        <v/>
      </c>
      <c r="R29" s="95" t="str">
        <f t="shared" si="8"/>
        <v/>
      </c>
      <c r="S29" s="68">
        <f t="shared" si="2"/>
        <v>0</v>
      </c>
      <c r="T29" s="354"/>
      <c r="U29" s="411"/>
      <c r="V29" s="412"/>
      <c r="W29" s="413"/>
      <c r="X29" s="353"/>
      <c r="Y29" s="47"/>
      <c r="Z29" s="125"/>
      <c r="AA29" s="174"/>
    </row>
    <row r="30" spans="1:27" ht="10" customHeight="1" thickBot="1" x14ac:dyDescent="0.25">
      <c r="A30" s="353"/>
      <c r="B30" s="353"/>
      <c r="C30" s="357"/>
      <c r="D30" s="358"/>
      <c r="E30" s="481"/>
      <c r="F30" s="482"/>
      <c r="G30" s="482"/>
      <c r="H30" s="37" t="str">
        <f t="shared" si="9"/>
        <v/>
      </c>
      <c r="I30" s="24" t="str">
        <f t="shared" si="10"/>
        <v/>
      </c>
      <c r="J30" s="16"/>
      <c r="K30" s="6"/>
      <c r="L30" s="201" t="str">
        <f t="shared" si="3"/>
        <v xml:space="preserve"> </v>
      </c>
      <c r="M30" s="202" t="str">
        <f t="shared" si="4"/>
        <v xml:space="preserve"> </v>
      </c>
      <c r="N30" s="203" t="str">
        <f t="shared" si="5"/>
        <v xml:space="preserve"> </v>
      </c>
      <c r="O30" s="83" t="str">
        <f t="shared" si="6"/>
        <v>No Thrower</v>
      </c>
      <c r="P30" s="177">
        <f t="shared" si="7"/>
        <v>0</v>
      </c>
      <c r="Q30" s="95" t="str">
        <f t="shared" si="8"/>
        <v/>
      </c>
      <c r="R30" s="95" t="str">
        <f t="shared" si="8"/>
        <v/>
      </c>
      <c r="S30" s="68">
        <f t="shared" si="2"/>
        <v>0</v>
      </c>
      <c r="T30" s="354"/>
      <c r="U30" s="414"/>
      <c r="V30" s="415"/>
      <c r="W30" s="416"/>
      <c r="X30" s="353"/>
      <c r="Y30" s="47"/>
      <c r="Z30" s="125"/>
      <c r="AA30" s="174"/>
    </row>
    <row r="31" spans="1:27" ht="10" customHeight="1" x14ac:dyDescent="0.2">
      <c r="A31" s="353"/>
      <c r="B31" s="353"/>
      <c r="C31" s="357"/>
      <c r="D31" s="358"/>
      <c r="E31" s="481"/>
      <c r="F31" s="482"/>
      <c r="G31" s="482"/>
      <c r="H31" s="37" t="str">
        <f t="shared" si="9"/>
        <v/>
      </c>
      <c r="I31" s="24" t="str">
        <f t="shared" si="10"/>
        <v/>
      </c>
      <c r="J31" s="16"/>
      <c r="K31" s="6"/>
      <c r="L31" s="201" t="str">
        <f t="shared" si="3"/>
        <v xml:space="preserve"> </v>
      </c>
      <c r="M31" s="202" t="str">
        <f t="shared" si="4"/>
        <v xml:space="preserve"> </v>
      </c>
      <c r="N31" s="203" t="str">
        <f t="shared" si="5"/>
        <v xml:space="preserve"> </v>
      </c>
      <c r="O31" s="83" t="str">
        <f t="shared" si="6"/>
        <v>No Thrower</v>
      </c>
      <c r="P31" s="177">
        <f t="shared" si="7"/>
        <v>0</v>
      </c>
      <c r="Q31" s="95" t="str">
        <f t="shared" si="8"/>
        <v/>
      </c>
      <c r="R31" s="95" t="str">
        <f t="shared" si="8"/>
        <v/>
      </c>
      <c r="S31" s="68">
        <f t="shared" si="2"/>
        <v>0</v>
      </c>
      <c r="T31" s="354"/>
      <c r="U31" s="475"/>
      <c r="V31" s="475"/>
      <c r="W31" s="475"/>
      <c r="X31" s="353"/>
      <c r="Y31" s="47"/>
      <c r="Z31" s="125"/>
      <c r="AA31" s="174"/>
    </row>
    <row r="32" spans="1:27" ht="10" customHeight="1" x14ac:dyDescent="0.2">
      <c r="A32" s="353"/>
      <c r="B32" s="353"/>
      <c r="C32" s="357"/>
      <c r="D32" s="358"/>
      <c r="E32" s="481"/>
      <c r="F32" s="482"/>
      <c r="G32" s="482"/>
      <c r="H32" s="37" t="str">
        <f t="shared" si="9"/>
        <v/>
      </c>
      <c r="I32" s="24" t="str">
        <f t="shared" si="10"/>
        <v/>
      </c>
      <c r="J32" s="16"/>
      <c r="K32" s="6"/>
      <c r="L32" s="201" t="str">
        <f t="shared" si="3"/>
        <v xml:space="preserve"> </v>
      </c>
      <c r="M32" s="202" t="str">
        <f t="shared" si="4"/>
        <v xml:space="preserve"> </v>
      </c>
      <c r="N32" s="203" t="str">
        <f t="shared" si="5"/>
        <v xml:space="preserve"> </v>
      </c>
      <c r="O32" s="83" t="str">
        <f t="shared" si="6"/>
        <v>No Thrower</v>
      </c>
      <c r="P32" s="177">
        <f t="shared" si="7"/>
        <v>0</v>
      </c>
      <c r="Q32" s="95" t="str">
        <f t="shared" si="8"/>
        <v/>
      </c>
      <c r="R32" s="95" t="str">
        <f t="shared" si="8"/>
        <v/>
      </c>
      <c r="S32" s="68">
        <f t="shared" si="2"/>
        <v>0</v>
      </c>
      <c r="T32" s="354"/>
      <c r="U32" s="478"/>
      <c r="V32" s="478"/>
      <c r="W32" s="478"/>
      <c r="X32" s="353"/>
      <c r="Y32" s="47"/>
      <c r="Z32" s="125"/>
      <c r="AA32" s="174"/>
    </row>
    <row r="33" spans="1:27" ht="10" customHeight="1" x14ac:dyDescent="0.2">
      <c r="A33" s="353"/>
      <c r="B33" s="353"/>
      <c r="C33" s="357"/>
      <c r="D33" s="358"/>
      <c r="E33" s="481"/>
      <c r="F33" s="482"/>
      <c r="G33" s="482"/>
      <c r="H33" s="38" t="str">
        <f t="shared" si="9"/>
        <v/>
      </c>
      <c r="I33" s="25" t="str">
        <f t="shared" si="10"/>
        <v/>
      </c>
      <c r="J33" s="16"/>
      <c r="K33" s="6"/>
      <c r="L33" s="201" t="str">
        <f t="shared" si="3"/>
        <v xml:space="preserve"> </v>
      </c>
      <c r="M33" s="202" t="str">
        <f t="shared" si="4"/>
        <v xml:space="preserve"> </v>
      </c>
      <c r="N33" s="203" t="str">
        <f t="shared" si="5"/>
        <v xml:space="preserve"> </v>
      </c>
      <c r="O33" s="83" t="str">
        <f t="shared" si="6"/>
        <v>No Thrower</v>
      </c>
      <c r="P33" s="177">
        <f t="shared" si="7"/>
        <v>0</v>
      </c>
      <c r="Q33" s="95" t="str">
        <f t="shared" si="8"/>
        <v/>
      </c>
      <c r="R33" s="95" t="str">
        <f t="shared" si="8"/>
        <v/>
      </c>
      <c r="S33" s="68">
        <f t="shared" si="2"/>
        <v>0</v>
      </c>
      <c r="T33" s="354"/>
      <c r="U33" s="478"/>
      <c r="V33" s="478"/>
      <c r="W33" s="478"/>
      <c r="X33" s="353"/>
      <c r="Y33" s="47"/>
      <c r="Z33" s="125"/>
      <c r="AA33" s="174"/>
    </row>
    <row r="34" spans="1:27" ht="10" customHeight="1" thickBot="1" x14ac:dyDescent="0.25">
      <c r="A34" s="353"/>
      <c r="B34" s="353"/>
      <c r="C34" s="357"/>
      <c r="D34" s="358"/>
      <c r="E34" s="483"/>
      <c r="F34" s="484"/>
      <c r="G34" s="484"/>
      <c r="H34" s="11" t="str">
        <f t="shared" si="9"/>
        <v/>
      </c>
      <c r="I34" s="13" t="str">
        <f t="shared" si="10"/>
        <v/>
      </c>
      <c r="J34" s="3"/>
      <c r="K34" s="7"/>
      <c r="L34" s="204" t="str">
        <f t="shared" si="3"/>
        <v xml:space="preserve"> </v>
      </c>
      <c r="M34" s="205" t="str">
        <f t="shared" si="4"/>
        <v xml:space="preserve"> </v>
      </c>
      <c r="N34" s="206" t="str">
        <f t="shared" si="5"/>
        <v xml:space="preserve"> </v>
      </c>
      <c r="O34" s="84" t="str">
        <f t="shared" si="6"/>
        <v>No Thrower</v>
      </c>
      <c r="P34" s="178">
        <f t="shared" si="7"/>
        <v>0</v>
      </c>
      <c r="Q34" s="97" t="str">
        <f t="shared" si="8"/>
        <v/>
      </c>
      <c r="R34" s="97" t="str">
        <f t="shared" si="8"/>
        <v/>
      </c>
      <c r="S34" s="73">
        <f t="shared" si="2"/>
        <v>0</v>
      </c>
      <c r="T34" s="354"/>
      <c r="U34" s="478"/>
      <c r="V34" s="478"/>
      <c r="W34" s="478"/>
      <c r="X34" s="353"/>
      <c r="Y34" s="48"/>
      <c r="Z34" s="173"/>
      <c r="AA34" s="175"/>
    </row>
    <row r="35" spans="1:27" ht="10" customHeight="1" x14ac:dyDescent="0.2">
      <c r="A35" s="353"/>
      <c r="B35" s="353"/>
      <c r="C35" s="357"/>
      <c r="D35" s="358"/>
      <c r="E35" s="417" t="s">
        <v>7</v>
      </c>
      <c r="F35" s="418"/>
      <c r="G35" s="181">
        <v>1</v>
      </c>
      <c r="H35" s="105" t="str">
        <f>IFERROR(VLOOKUP($G35,$O$3:$S$34,3,0),"")</f>
        <v>Ellie Bostock</v>
      </c>
      <c r="I35" s="274" t="str">
        <f>IFERROR(VLOOKUP($G35,$O$3:$S$34,4,0),"")</f>
        <v>Presdales</v>
      </c>
      <c r="J35" s="106">
        <f>IFERROR(VLOOKUP($G35,$O$3:$S$34,5,0),"")</f>
        <v>252</v>
      </c>
      <c r="K35" s="124">
        <f>IFERROR(VLOOKUP($G35,$O$3:$S$34,2,0),"")</f>
        <v>12.48</v>
      </c>
      <c r="L35" s="213" t="str">
        <f t="shared" si="3"/>
        <v>NEW</v>
      </c>
      <c r="M35" s="217" t="str">
        <f t="shared" si="4"/>
        <v>YES</v>
      </c>
      <c r="N35" s="220" t="str">
        <f t="shared" si="5"/>
        <v>YES</v>
      </c>
      <c r="O35" s="424" t="s">
        <v>42</v>
      </c>
      <c r="P35" s="179"/>
      <c r="Q35" s="33"/>
      <c r="R35" s="33"/>
      <c r="S35" s="33"/>
      <c r="T35" s="354"/>
      <c r="U35" s="478"/>
      <c r="V35" s="478"/>
      <c r="W35" s="478"/>
      <c r="X35" s="353"/>
      <c r="Y35" s="474"/>
      <c r="Z35" s="474"/>
      <c r="AA35" s="474"/>
    </row>
    <row r="36" spans="1:27" ht="10" customHeight="1" x14ac:dyDescent="0.2">
      <c r="A36" s="353"/>
      <c r="B36" s="353"/>
      <c r="C36" s="357"/>
      <c r="D36" s="358"/>
      <c r="E36" s="419"/>
      <c r="F36" s="420"/>
      <c r="G36" s="182">
        <v>2</v>
      </c>
      <c r="H36" s="186" t="str">
        <f t="shared" ref="H36:H46" si="11">IFERROR(VLOOKUP($G36,$O$3:$S$34,3,0),"")</f>
        <v>Elena Mitchell</v>
      </c>
      <c r="I36" s="277" t="str">
        <f t="shared" ref="I36:I46" si="12">IFERROR(VLOOKUP($G36,$O$3:$S$34,4,0),"")</f>
        <v>Royal Masonic School for Girls</v>
      </c>
      <c r="J36" s="112">
        <f t="shared" ref="J36:J46" si="13">IFERROR(VLOOKUP($G36,$O$3:$S$34,5,0),"")</f>
        <v>249</v>
      </c>
      <c r="K36" s="184">
        <f t="shared" ref="K36:K46" si="14">IFERROR(VLOOKUP($G36,$O$3:$S$34,2,0),"")</f>
        <v>9.11</v>
      </c>
      <c r="L36" s="214" t="str">
        <f t="shared" si="3"/>
        <v xml:space="preserve"> </v>
      </c>
      <c r="M36" s="218" t="str">
        <f t="shared" si="4"/>
        <v xml:space="preserve"> </v>
      </c>
      <c r="N36" s="221" t="str">
        <f t="shared" si="5"/>
        <v xml:space="preserve"> </v>
      </c>
      <c r="O36" s="424"/>
      <c r="P36" s="179"/>
      <c r="Q36" s="33"/>
      <c r="R36" s="33"/>
      <c r="S36" s="33"/>
      <c r="T36" s="354"/>
      <c r="U36" s="478"/>
      <c r="V36" s="478"/>
      <c r="W36" s="478"/>
      <c r="X36" s="353"/>
      <c r="Y36" s="354"/>
      <c r="Z36" s="354"/>
      <c r="AA36" s="354"/>
    </row>
    <row r="37" spans="1:27" ht="10" customHeight="1" thickBot="1" x14ac:dyDescent="0.25">
      <c r="A37" s="353"/>
      <c r="B37" s="353"/>
      <c r="C37" s="357"/>
      <c r="D37" s="358"/>
      <c r="E37" s="419"/>
      <c r="F37" s="420"/>
      <c r="G37" s="183">
        <v>3</v>
      </c>
      <c r="H37" s="114" t="str">
        <f t="shared" si="11"/>
        <v>Temitope Fetuga</v>
      </c>
      <c r="I37" s="278" t="str">
        <f t="shared" si="12"/>
        <v>The King's School</v>
      </c>
      <c r="J37" s="113">
        <f t="shared" si="13"/>
        <v>338</v>
      </c>
      <c r="K37" s="185">
        <f t="shared" si="14"/>
        <v>9.0299999999999994</v>
      </c>
      <c r="L37" s="215" t="str">
        <f t="shared" si="3"/>
        <v xml:space="preserve"> </v>
      </c>
      <c r="M37" s="219" t="str">
        <f t="shared" si="4"/>
        <v xml:space="preserve"> </v>
      </c>
      <c r="N37" s="222" t="str">
        <f t="shared" si="5"/>
        <v xml:space="preserve"> </v>
      </c>
      <c r="O37" s="425"/>
      <c r="P37" s="179"/>
      <c r="Q37" s="33"/>
      <c r="R37" s="33"/>
      <c r="S37" s="33"/>
      <c r="T37" s="354"/>
      <c r="U37" s="478"/>
      <c r="V37" s="478"/>
      <c r="W37" s="478"/>
      <c r="X37" s="353"/>
      <c r="Y37" s="354"/>
      <c r="Z37" s="354"/>
      <c r="AA37" s="354"/>
    </row>
    <row r="38" spans="1:27" ht="10" customHeight="1" x14ac:dyDescent="0.2">
      <c r="A38" s="353"/>
      <c r="B38" s="353"/>
      <c r="C38" s="357"/>
      <c r="D38" s="358"/>
      <c r="E38" s="419"/>
      <c r="F38" s="420"/>
      <c r="G38" s="85">
        <v>4</v>
      </c>
      <c r="H38" s="187" t="str">
        <f t="shared" si="11"/>
        <v>Talia Williams</v>
      </c>
      <c r="I38" s="67" t="str">
        <f t="shared" si="12"/>
        <v>Berkhamsted</v>
      </c>
      <c r="J38" s="64">
        <f t="shared" si="13"/>
        <v>401</v>
      </c>
      <c r="K38" s="6">
        <f t="shared" si="14"/>
        <v>8.83</v>
      </c>
      <c r="L38" s="201" t="str">
        <f t="shared" si="3"/>
        <v xml:space="preserve"> </v>
      </c>
      <c r="M38" s="202" t="str">
        <f t="shared" si="4"/>
        <v xml:space="preserve"> </v>
      </c>
      <c r="N38" s="203" t="str">
        <f t="shared" si="5"/>
        <v xml:space="preserve"> </v>
      </c>
      <c r="O38" s="477" t="str">
        <f>Entries!A1</f>
        <v>Junior Girls</v>
      </c>
      <c r="P38" s="179"/>
      <c r="Q38" s="33"/>
      <c r="R38" s="33"/>
      <c r="S38" s="33"/>
      <c r="T38" s="354"/>
      <c r="U38" s="478"/>
      <c r="V38" s="478"/>
      <c r="W38" s="478"/>
      <c r="X38" s="353"/>
      <c r="Y38" s="354"/>
      <c r="Z38" s="354"/>
      <c r="AA38" s="354"/>
    </row>
    <row r="39" spans="1:27" ht="10" customHeight="1" x14ac:dyDescent="0.2">
      <c r="A39" s="353"/>
      <c r="B39" s="353"/>
      <c r="C39" s="357"/>
      <c r="D39" s="358"/>
      <c r="E39" s="419"/>
      <c r="F39" s="420"/>
      <c r="G39" s="85">
        <v>5</v>
      </c>
      <c r="H39" s="187" t="str">
        <f t="shared" si="11"/>
        <v>Darcey Dalwood</v>
      </c>
      <c r="I39" s="67" t="str">
        <f t="shared" si="12"/>
        <v>St Albans High School for Girls</v>
      </c>
      <c r="J39" s="64">
        <f t="shared" si="13"/>
        <v>260</v>
      </c>
      <c r="K39" s="6">
        <f t="shared" si="14"/>
        <v>8.49</v>
      </c>
      <c r="L39" s="201" t="str">
        <f t="shared" si="3"/>
        <v xml:space="preserve"> </v>
      </c>
      <c r="M39" s="202" t="str">
        <f t="shared" si="4"/>
        <v xml:space="preserve"> </v>
      </c>
      <c r="N39" s="203" t="str">
        <f t="shared" si="5"/>
        <v xml:space="preserve"> </v>
      </c>
      <c r="O39" s="398"/>
      <c r="P39" s="179"/>
      <c r="Q39" s="33"/>
      <c r="R39" s="33"/>
      <c r="S39" s="33"/>
      <c r="T39" s="354"/>
      <c r="U39" s="478"/>
      <c r="V39" s="478"/>
      <c r="W39" s="478"/>
      <c r="X39" s="353"/>
      <c r="Y39" s="354"/>
      <c r="Z39" s="354"/>
      <c r="AA39" s="354"/>
    </row>
    <row r="40" spans="1:27" ht="10" customHeight="1" x14ac:dyDescent="0.2">
      <c r="A40" s="353"/>
      <c r="B40" s="353"/>
      <c r="C40" s="357"/>
      <c r="D40" s="358"/>
      <c r="E40" s="419"/>
      <c r="F40" s="420"/>
      <c r="G40" s="85">
        <v>6</v>
      </c>
      <c r="H40" s="187" t="str">
        <f t="shared" si="11"/>
        <v>Verity Pope-Williams</v>
      </c>
      <c r="I40" s="67" t="str">
        <f t="shared" si="12"/>
        <v>Berkhamsted</v>
      </c>
      <c r="J40" s="64">
        <f t="shared" si="13"/>
        <v>385</v>
      </c>
      <c r="K40" s="6">
        <f t="shared" si="14"/>
        <v>8.35</v>
      </c>
      <c r="L40" s="201" t="str">
        <f t="shared" si="3"/>
        <v xml:space="preserve"> </v>
      </c>
      <c r="M40" s="202" t="str">
        <f t="shared" si="4"/>
        <v xml:space="preserve"> </v>
      </c>
      <c r="N40" s="203" t="str">
        <f t="shared" si="5"/>
        <v xml:space="preserve"> </v>
      </c>
      <c r="O40" s="398"/>
      <c r="P40" s="179"/>
      <c r="Q40" s="33"/>
      <c r="R40" s="33"/>
      <c r="S40" s="33"/>
      <c r="T40" s="354"/>
      <c r="U40" s="478"/>
      <c r="V40" s="478"/>
      <c r="W40" s="478"/>
      <c r="X40" s="353"/>
      <c r="Y40" s="354"/>
      <c r="Z40" s="354"/>
      <c r="AA40" s="354"/>
    </row>
    <row r="41" spans="1:27" ht="10" customHeight="1" x14ac:dyDescent="0.2">
      <c r="A41" s="353"/>
      <c r="B41" s="353"/>
      <c r="C41" s="357"/>
      <c r="D41" s="358"/>
      <c r="E41" s="419"/>
      <c r="F41" s="420"/>
      <c r="G41" s="85">
        <v>7</v>
      </c>
      <c r="H41" s="187" t="str">
        <f t="shared" si="11"/>
        <v>Lauren Caldwell</v>
      </c>
      <c r="I41" s="67" t="str">
        <f t="shared" si="12"/>
        <v>Marlborough</v>
      </c>
      <c r="J41" s="64">
        <f t="shared" si="13"/>
        <v>332</v>
      </c>
      <c r="K41" s="6">
        <f t="shared" si="14"/>
        <v>8.2100000000000009</v>
      </c>
      <c r="L41" s="201" t="str">
        <f t="shared" si="3"/>
        <v xml:space="preserve"> </v>
      </c>
      <c r="M41" s="202" t="str">
        <f t="shared" si="4"/>
        <v xml:space="preserve"> </v>
      </c>
      <c r="N41" s="203" t="str">
        <f t="shared" si="5"/>
        <v xml:space="preserve"> </v>
      </c>
      <c r="O41" s="398"/>
      <c r="P41" s="179"/>
      <c r="Q41" s="33"/>
      <c r="R41" s="33"/>
      <c r="S41" s="33"/>
      <c r="T41" s="354"/>
      <c r="U41" s="478"/>
      <c r="V41" s="478"/>
      <c r="W41" s="478"/>
      <c r="X41" s="353"/>
      <c r="Y41" s="354"/>
      <c r="Z41" s="354"/>
      <c r="AA41" s="354"/>
    </row>
    <row r="42" spans="1:27" ht="10" customHeight="1" thickBot="1" x14ac:dyDescent="0.25">
      <c r="A42" s="353"/>
      <c r="B42" s="353"/>
      <c r="C42" s="359"/>
      <c r="D42" s="360"/>
      <c r="E42" s="419"/>
      <c r="F42" s="420"/>
      <c r="G42" s="85">
        <v>8</v>
      </c>
      <c r="H42" s="187" t="str">
        <f t="shared" si="11"/>
        <v>Cara Chennells</v>
      </c>
      <c r="I42" s="67" t="str">
        <f t="shared" si="12"/>
        <v>St Albans High School for Girls</v>
      </c>
      <c r="J42" s="64">
        <f t="shared" si="13"/>
        <v>357</v>
      </c>
      <c r="K42" s="6">
        <f t="shared" si="14"/>
        <v>7.45</v>
      </c>
      <c r="L42" s="201" t="str">
        <f t="shared" si="3"/>
        <v xml:space="preserve"> </v>
      </c>
      <c r="M42" s="202" t="str">
        <f t="shared" si="4"/>
        <v xml:space="preserve"> </v>
      </c>
      <c r="N42" s="203" t="str">
        <f t="shared" si="5"/>
        <v xml:space="preserve"> </v>
      </c>
      <c r="O42" s="398"/>
      <c r="P42" s="179"/>
      <c r="Q42" s="33"/>
      <c r="R42" s="33"/>
      <c r="S42" s="33"/>
      <c r="T42" s="354"/>
      <c r="U42" s="478"/>
      <c r="V42" s="478"/>
      <c r="W42" s="478"/>
      <c r="X42" s="353"/>
      <c r="Y42" s="354"/>
      <c r="Z42" s="354"/>
      <c r="AA42" s="354"/>
    </row>
    <row r="43" spans="1:27" ht="10" customHeight="1" thickBot="1" x14ac:dyDescent="0.25">
      <c r="A43" s="353"/>
      <c r="B43" s="353"/>
      <c r="C43" s="400" t="s">
        <v>24</v>
      </c>
      <c r="D43" s="401"/>
      <c r="E43" s="419"/>
      <c r="F43" s="420"/>
      <c r="G43" s="85">
        <v>9</v>
      </c>
      <c r="H43" s="187" t="str">
        <f t="shared" si="11"/>
        <v>Megan Gray</v>
      </c>
      <c r="I43" s="67" t="str">
        <f t="shared" si="12"/>
        <v>Beaumont</v>
      </c>
      <c r="J43" s="64">
        <f t="shared" si="13"/>
        <v>339</v>
      </c>
      <c r="K43" s="6">
        <f t="shared" si="14"/>
        <v>6.46</v>
      </c>
      <c r="L43" s="201" t="str">
        <f t="shared" si="3"/>
        <v xml:space="preserve"> </v>
      </c>
      <c r="M43" s="202" t="str">
        <f t="shared" si="4"/>
        <v xml:space="preserve"> </v>
      </c>
      <c r="N43" s="203" t="str">
        <f t="shared" si="5"/>
        <v xml:space="preserve"> </v>
      </c>
      <c r="O43" s="398"/>
      <c r="P43" s="179"/>
      <c r="T43" s="354"/>
      <c r="U43" s="478"/>
      <c r="V43" s="478"/>
      <c r="W43" s="478"/>
      <c r="X43" s="353"/>
      <c r="Y43" s="354"/>
      <c r="Z43" s="354"/>
      <c r="AA43" s="354"/>
    </row>
    <row r="44" spans="1:27" ht="10" customHeight="1" x14ac:dyDescent="0.2">
      <c r="A44" s="353"/>
      <c r="B44" s="353"/>
      <c r="C44" s="115" t="s">
        <v>21</v>
      </c>
      <c r="D44" s="116">
        <v>11.99</v>
      </c>
      <c r="E44" s="419"/>
      <c r="F44" s="420"/>
      <c r="G44" s="85">
        <v>10</v>
      </c>
      <c r="H44" s="187" t="str">
        <f t="shared" si="11"/>
        <v>Sofia Summers</v>
      </c>
      <c r="I44" s="67" t="str">
        <f t="shared" si="12"/>
        <v>Marlborough</v>
      </c>
      <c r="J44" s="64">
        <f t="shared" si="13"/>
        <v>425</v>
      </c>
      <c r="K44" s="6">
        <f t="shared" si="14"/>
        <v>6.45</v>
      </c>
      <c r="L44" s="201" t="str">
        <f t="shared" si="3"/>
        <v xml:space="preserve"> </v>
      </c>
      <c r="M44" s="202" t="str">
        <f t="shared" si="4"/>
        <v xml:space="preserve"> </v>
      </c>
      <c r="N44" s="203" t="str">
        <f t="shared" si="5"/>
        <v xml:space="preserve"> </v>
      </c>
      <c r="O44" s="398"/>
      <c r="P44" s="179"/>
      <c r="T44" s="354"/>
      <c r="U44" s="478"/>
      <c r="V44" s="478"/>
      <c r="W44" s="478"/>
      <c r="X44" s="353"/>
      <c r="Y44" s="354"/>
      <c r="Z44" s="354"/>
      <c r="AA44" s="354"/>
    </row>
    <row r="45" spans="1:27" ht="10" customHeight="1" x14ac:dyDescent="0.2">
      <c r="A45" s="353"/>
      <c r="B45" s="353"/>
      <c r="C45" s="117" t="s">
        <v>23</v>
      </c>
      <c r="D45" s="118">
        <v>11.2</v>
      </c>
      <c r="E45" s="419"/>
      <c r="F45" s="420"/>
      <c r="G45" s="85">
        <v>11</v>
      </c>
      <c r="H45" s="187" t="str">
        <f t="shared" si="11"/>
        <v>Lauren Southern</v>
      </c>
      <c r="I45" s="67" t="str">
        <f t="shared" si="12"/>
        <v>The Adeyfield Academy</v>
      </c>
      <c r="J45" s="64">
        <f t="shared" si="13"/>
        <v>307</v>
      </c>
      <c r="K45" s="6">
        <f t="shared" si="14"/>
        <v>6.31</v>
      </c>
      <c r="L45" s="201" t="str">
        <f t="shared" si="3"/>
        <v xml:space="preserve"> </v>
      </c>
      <c r="M45" s="202" t="str">
        <f t="shared" si="4"/>
        <v xml:space="preserve"> </v>
      </c>
      <c r="N45" s="203" t="str">
        <f t="shared" si="5"/>
        <v xml:space="preserve"> </v>
      </c>
      <c r="O45" s="398"/>
      <c r="P45" s="179"/>
      <c r="T45" s="354"/>
      <c r="U45" s="478"/>
      <c r="V45" s="478"/>
      <c r="W45" s="478"/>
      <c r="X45" s="353"/>
      <c r="Y45" s="354"/>
      <c r="Z45" s="354"/>
      <c r="AA45" s="354"/>
    </row>
    <row r="46" spans="1:27" ht="10" customHeight="1" thickBot="1" x14ac:dyDescent="0.25">
      <c r="A46" s="353"/>
      <c r="B46" s="353"/>
      <c r="C46" s="119" t="s">
        <v>22</v>
      </c>
      <c r="D46" s="120">
        <v>10.6</v>
      </c>
      <c r="E46" s="421"/>
      <c r="F46" s="422"/>
      <c r="G46" s="86">
        <v>12</v>
      </c>
      <c r="H46" s="188" t="str">
        <f t="shared" si="11"/>
        <v>Tilly Keene</v>
      </c>
      <c r="I46" s="72" t="str">
        <f t="shared" si="12"/>
        <v>The Adeyfield Academy</v>
      </c>
      <c r="J46" s="69">
        <f t="shared" si="13"/>
        <v>457</v>
      </c>
      <c r="K46" s="7">
        <f t="shared" si="14"/>
        <v>5.04</v>
      </c>
      <c r="L46" s="204" t="str">
        <f t="shared" si="3"/>
        <v xml:space="preserve"> </v>
      </c>
      <c r="M46" s="205" t="str">
        <f t="shared" si="4"/>
        <v xml:space="preserve"> </v>
      </c>
      <c r="N46" s="206" t="str">
        <f t="shared" si="5"/>
        <v xml:space="preserve"> </v>
      </c>
      <c r="O46" s="399"/>
      <c r="P46" s="179"/>
      <c r="T46" s="354"/>
      <c r="U46" s="478"/>
      <c r="V46" s="478"/>
      <c r="W46" s="478"/>
      <c r="X46" s="353"/>
      <c r="Y46" s="354"/>
      <c r="Z46" s="354"/>
      <c r="AA46" s="354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AA46"/>
  <sheetViews>
    <sheetView topLeftCell="B39" zoomScale="125" zoomScaleNormal="125" workbookViewId="0">
      <selection activeCell="J18" sqref="J18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3" width="6.6640625" style="189" customWidth="1"/>
    <col min="14" max="14" width="6.83203125" style="52" customWidth="1"/>
    <col min="15" max="15" width="11.6640625" style="52" customWidth="1"/>
    <col min="16" max="16" width="4.33203125" style="180" hidden="1" customWidth="1"/>
    <col min="17" max="17" width="4.1640625" style="55" hidden="1" customWidth="1"/>
    <col min="18" max="18" width="5.83203125" style="55" hidden="1" customWidth="1"/>
    <col min="19" max="19" width="7.1640625" style="52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2" customWidth="1"/>
    <col min="24" max="24" width="4.5" style="10" customWidth="1"/>
    <col min="25" max="25" width="5.6640625" style="10" customWidth="1"/>
    <col min="26" max="26" width="15.6640625" style="55" customWidth="1"/>
    <col min="27" max="27" width="21.6640625" style="52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3"/>
      <c r="C2" s="355" t="s">
        <v>43</v>
      </c>
      <c r="D2" s="356"/>
      <c r="E2" s="364" t="s">
        <v>2</v>
      </c>
      <c r="F2" s="365"/>
      <c r="G2" s="366"/>
      <c r="H2" s="91" t="s">
        <v>1</v>
      </c>
      <c r="I2" s="93" t="s">
        <v>49</v>
      </c>
      <c r="J2" s="88" t="s">
        <v>8</v>
      </c>
      <c r="K2" s="88" t="s">
        <v>38</v>
      </c>
      <c r="L2" s="207" t="s">
        <v>21</v>
      </c>
      <c r="M2" s="197" t="s">
        <v>23</v>
      </c>
      <c r="N2" s="196" t="s">
        <v>22</v>
      </c>
      <c r="O2" s="92" t="s">
        <v>5</v>
      </c>
      <c r="P2" s="364" t="s">
        <v>28</v>
      </c>
      <c r="Q2" s="365"/>
      <c r="R2" s="365"/>
      <c r="S2" s="366"/>
      <c r="T2" s="354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3"/>
      <c r="C3" s="357"/>
      <c r="D3" s="358"/>
      <c r="E3" s="479" t="s">
        <v>7</v>
      </c>
      <c r="F3" s="480"/>
      <c r="G3" s="480"/>
      <c r="H3" s="51" t="str">
        <f t="shared" ref="H3" si="0">IFERROR(VLOOKUP($J3,$Y$2:$AB$34,2,0),"")</f>
        <v>Temitope Fetuga</v>
      </c>
      <c r="I3" s="272" t="str">
        <f t="shared" ref="I3" si="1">IFERROR(VLOOKUP($J3,$Y$2:$AB$34,3,0),"")</f>
        <v>The King's School</v>
      </c>
      <c r="J3" s="5">
        <v>338</v>
      </c>
      <c r="K3" s="8">
        <v>17.62</v>
      </c>
      <c r="L3" s="198" t="str">
        <f>IF($K3&gt;$D$44,IF($K3&gt;0,"NEW","" )," ")</f>
        <v xml:space="preserve"> </v>
      </c>
      <c r="M3" s="199" t="str">
        <f>IF($K3&gt;$D$45,IF($K3&gt;0,"YES","" )," ")</f>
        <v xml:space="preserve"> </v>
      </c>
      <c r="N3" s="200" t="str">
        <f>IF($K3&gt;$D$46,IF($K3&gt;0,"YES","" )," ")</f>
        <v xml:space="preserve"> </v>
      </c>
      <c r="O3" s="74">
        <f>IF(K3&gt;0,RANK(K3,$K$3:$K$34,0),"No Thrower")</f>
        <v>3</v>
      </c>
      <c r="P3" s="176">
        <f>K3</f>
        <v>17.62</v>
      </c>
      <c r="Q3" s="96" t="str">
        <f>H3</f>
        <v>Temitope Fetuga</v>
      </c>
      <c r="R3" s="96" t="str">
        <f>I3</f>
        <v>The King's School</v>
      </c>
      <c r="S3" s="63">
        <f t="shared" ref="S3:S34" si="2">J3</f>
        <v>338</v>
      </c>
      <c r="T3" s="354"/>
      <c r="U3" s="371"/>
      <c r="V3" s="372"/>
      <c r="W3" s="373"/>
      <c r="X3" s="353"/>
      <c r="Y3" s="47">
        <v>265</v>
      </c>
      <c r="Z3" s="125" t="s">
        <v>139</v>
      </c>
      <c r="AA3" s="174" t="s">
        <v>140</v>
      </c>
    </row>
    <row r="4" spans="1:27" ht="10" customHeight="1" x14ac:dyDescent="0.2">
      <c r="A4" s="353"/>
      <c r="B4" s="353"/>
      <c r="C4" s="357"/>
      <c r="D4" s="358"/>
      <c r="E4" s="481"/>
      <c r="F4" s="482"/>
      <c r="G4" s="482"/>
      <c r="H4" s="37" t="str">
        <f>IFERROR(VLOOKUP($J4,$Y$2:$AB$34,2,0),"")</f>
        <v>Marelie Raath</v>
      </c>
      <c r="I4" s="24" t="str">
        <f>IFERROR(VLOOKUP($J4,$Y$2:$AB$34,3,0),"")</f>
        <v>Sandringham</v>
      </c>
      <c r="J4" s="16">
        <v>265</v>
      </c>
      <c r="K4" s="6">
        <v>17.34</v>
      </c>
      <c r="L4" s="201" t="str">
        <f t="shared" ref="L4:L41" si="3">IF($K4&gt;$D$44,IF($K4&gt;0,"NEW","" )," ")</f>
        <v xml:space="preserve"> </v>
      </c>
      <c r="M4" s="202" t="str">
        <f t="shared" ref="M4:M41" si="4">IF($K4&gt;$D$45,IF($K4&gt;0,"YES","" )," ")</f>
        <v xml:space="preserve"> </v>
      </c>
      <c r="N4" s="203" t="str">
        <f t="shared" ref="N4:N41" si="5">IF($K4&gt;$D$46,IF($K4&gt;0,"YES","" )," ")</f>
        <v xml:space="preserve"> </v>
      </c>
      <c r="O4" s="83">
        <f t="shared" ref="O4:O34" si="6">IF(K4&gt;0,RANK(K4,$K$3:$K$34,0),"No Thrower")</f>
        <v>5</v>
      </c>
      <c r="P4" s="177">
        <f t="shared" ref="P4:P34" si="7">K4</f>
        <v>17.34</v>
      </c>
      <c r="Q4" s="95" t="str">
        <f t="shared" ref="Q4:R34" si="8">H4</f>
        <v>Marelie Raath</v>
      </c>
      <c r="R4" s="95" t="str">
        <f t="shared" si="8"/>
        <v>Sandringham</v>
      </c>
      <c r="S4" s="68">
        <f t="shared" si="2"/>
        <v>265</v>
      </c>
      <c r="T4" s="354"/>
      <c r="U4" s="383" t="s">
        <v>26</v>
      </c>
      <c r="V4" s="384"/>
      <c r="W4" s="385"/>
      <c r="X4" s="353"/>
      <c r="Y4" s="47">
        <v>298</v>
      </c>
      <c r="Z4" s="125" t="s">
        <v>141</v>
      </c>
      <c r="AA4" s="174" t="s">
        <v>75</v>
      </c>
    </row>
    <row r="5" spans="1:27" ht="10" customHeight="1" x14ac:dyDescent="0.2">
      <c r="A5" s="353"/>
      <c r="B5" s="353"/>
      <c r="C5" s="357"/>
      <c r="D5" s="358"/>
      <c r="E5" s="481"/>
      <c r="F5" s="482"/>
      <c r="G5" s="482"/>
      <c r="H5" s="37" t="str">
        <f t="shared" ref="H5:H34" si="9">IFERROR(VLOOKUP($J5,$Y$2:$AB$34,2,0),"")</f>
        <v>Andrea Davies</v>
      </c>
      <c r="I5" s="24" t="str">
        <f t="shared" ref="I5:I34" si="10">IFERROR(VLOOKUP($J5,$Y$2:$AB$34,3,0),"")</f>
        <v>Royal Masonic School for Girls</v>
      </c>
      <c r="J5" s="16">
        <v>436</v>
      </c>
      <c r="K5" s="6">
        <v>17.45</v>
      </c>
      <c r="L5" s="201" t="str">
        <f t="shared" si="3"/>
        <v xml:space="preserve"> </v>
      </c>
      <c r="M5" s="202" t="str">
        <f t="shared" si="4"/>
        <v xml:space="preserve"> </v>
      </c>
      <c r="N5" s="203" t="str">
        <f t="shared" si="5"/>
        <v xml:space="preserve"> </v>
      </c>
      <c r="O5" s="83">
        <f t="shared" si="6"/>
        <v>4</v>
      </c>
      <c r="P5" s="177">
        <f t="shared" si="7"/>
        <v>17.45</v>
      </c>
      <c r="Q5" s="95" t="str">
        <f t="shared" si="8"/>
        <v>Andrea Davies</v>
      </c>
      <c r="R5" s="95" t="str">
        <f t="shared" si="8"/>
        <v>Royal Masonic School for Girls</v>
      </c>
      <c r="S5" s="68">
        <f t="shared" si="2"/>
        <v>436</v>
      </c>
      <c r="T5" s="354"/>
      <c r="U5" s="386"/>
      <c r="V5" s="387"/>
      <c r="W5" s="388"/>
      <c r="X5" s="353"/>
      <c r="Y5" s="47">
        <v>307</v>
      </c>
      <c r="Z5" s="125" t="s">
        <v>194</v>
      </c>
      <c r="AA5" s="174" t="s">
        <v>91</v>
      </c>
    </row>
    <row r="6" spans="1:27" ht="10" customHeight="1" x14ac:dyDescent="0.2">
      <c r="A6" s="353"/>
      <c r="B6" s="353"/>
      <c r="C6" s="357"/>
      <c r="D6" s="358"/>
      <c r="E6" s="481"/>
      <c r="F6" s="482"/>
      <c r="G6" s="482"/>
      <c r="H6" s="37" t="str">
        <f t="shared" si="9"/>
        <v>Lottie Gillies</v>
      </c>
      <c r="I6" s="24" t="str">
        <f t="shared" si="10"/>
        <v>St Clement Danes School</v>
      </c>
      <c r="J6" s="16">
        <v>298</v>
      </c>
      <c r="K6" s="6">
        <v>16</v>
      </c>
      <c r="L6" s="201" t="str">
        <f t="shared" si="3"/>
        <v xml:space="preserve"> </v>
      </c>
      <c r="M6" s="202" t="str">
        <f t="shared" si="4"/>
        <v xml:space="preserve"> </v>
      </c>
      <c r="N6" s="203" t="str">
        <f t="shared" si="5"/>
        <v xml:space="preserve"> </v>
      </c>
      <c r="O6" s="83">
        <f t="shared" si="6"/>
        <v>6</v>
      </c>
      <c r="P6" s="177">
        <f t="shared" si="7"/>
        <v>16</v>
      </c>
      <c r="Q6" s="95" t="str">
        <f t="shared" si="8"/>
        <v>Lottie Gillies</v>
      </c>
      <c r="R6" s="95" t="str">
        <f t="shared" si="8"/>
        <v>St Clement Danes School</v>
      </c>
      <c r="S6" s="68">
        <f t="shared" si="2"/>
        <v>298</v>
      </c>
      <c r="T6" s="354"/>
      <c r="U6" s="386"/>
      <c r="V6" s="387"/>
      <c r="W6" s="388"/>
      <c r="X6" s="353"/>
      <c r="Y6" s="47">
        <v>338</v>
      </c>
      <c r="Z6" s="125" t="s">
        <v>197</v>
      </c>
      <c r="AA6" s="174" t="s">
        <v>102</v>
      </c>
    </row>
    <row r="7" spans="1:27" ht="10" customHeight="1" x14ac:dyDescent="0.2">
      <c r="A7" s="353"/>
      <c r="B7" s="353"/>
      <c r="C7" s="357"/>
      <c r="D7" s="358"/>
      <c r="E7" s="481"/>
      <c r="F7" s="482"/>
      <c r="G7" s="482"/>
      <c r="H7" s="37" t="str">
        <f t="shared" si="9"/>
        <v>Chizite Osefo</v>
      </c>
      <c r="I7" s="24" t="str">
        <f t="shared" si="10"/>
        <v>Loreto College St Albans</v>
      </c>
      <c r="J7" s="16">
        <v>364</v>
      </c>
      <c r="K7" s="6">
        <v>18.559999999999999</v>
      </c>
      <c r="L7" s="201" t="str">
        <f t="shared" si="3"/>
        <v xml:space="preserve"> </v>
      </c>
      <c r="M7" s="202" t="str">
        <f t="shared" si="4"/>
        <v xml:space="preserve"> </v>
      </c>
      <c r="N7" s="203" t="str">
        <f t="shared" si="5"/>
        <v xml:space="preserve"> </v>
      </c>
      <c r="O7" s="83">
        <f t="shared" si="6"/>
        <v>2</v>
      </c>
      <c r="P7" s="177">
        <f t="shared" si="7"/>
        <v>18.559999999999999</v>
      </c>
      <c r="Q7" s="95" t="str">
        <f t="shared" si="8"/>
        <v>Chizite Osefo</v>
      </c>
      <c r="R7" s="95" t="str">
        <f t="shared" si="8"/>
        <v>Loreto College St Albans</v>
      </c>
      <c r="S7" s="68">
        <f t="shared" si="2"/>
        <v>364</v>
      </c>
      <c r="T7" s="354"/>
      <c r="U7" s="383" t="s">
        <v>32</v>
      </c>
      <c r="V7" s="384"/>
      <c r="W7" s="385"/>
      <c r="X7" s="353"/>
      <c r="Y7" s="47">
        <v>364</v>
      </c>
      <c r="Z7" s="125" t="s">
        <v>205</v>
      </c>
      <c r="AA7" s="174" t="s">
        <v>73</v>
      </c>
    </row>
    <row r="8" spans="1:27" ht="10" customHeight="1" x14ac:dyDescent="0.2">
      <c r="A8" s="353"/>
      <c r="B8" s="353"/>
      <c r="C8" s="357"/>
      <c r="D8" s="358"/>
      <c r="E8" s="481"/>
      <c r="F8" s="482"/>
      <c r="G8" s="482"/>
      <c r="H8" s="37" t="str">
        <f t="shared" si="9"/>
        <v>Verity Pope-Williams</v>
      </c>
      <c r="I8" s="24" t="str">
        <f t="shared" si="10"/>
        <v>Berkhamsted</v>
      </c>
      <c r="J8" s="16">
        <v>385</v>
      </c>
      <c r="K8" s="6">
        <v>18.95</v>
      </c>
      <c r="L8" s="201" t="str">
        <f t="shared" si="3"/>
        <v xml:space="preserve"> </v>
      </c>
      <c r="M8" s="202" t="str">
        <f t="shared" si="4"/>
        <v xml:space="preserve"> </v>
      </c>
      <c r="N8" s="203" t="str">
        <f t="shared" si="5"/>
        <v xml:space="preserve"> </v>
      </c>
      <c r="O8" s="83">
        <f t="shared" si="6"/>
        <v>1</v>
      </c>
      <c r="P8" s="177">
        <f t="shared" si="7"/>
        <v>18.95</v>
      </c>
      <c r="Q8" s="95" t="str">
        <f t="shared" si="8"/>
        <v>Verity Pope-Williams</v>
      </c>
      <c r="R8" s="95" t="str">
        <f t="shared" si="8"/>
        <v>Berkhamsted</v>
      </c>
      <c r="S8" s="68">
        <f t="shared" si="2"/>
        <v>385</v>
      </c>
      <c r="T8" s="354"/>
      <c r="U8" s="386"/>
      <c r="V8" s="387"/>
      <c r="W8" s="388"/>
      <c r="X8" s="353"/>
      <c r="Y8" s="47">
        <v>385</v>
      </c>
      <c r="Z8" s="125" t="s">
        <v>199</v>
      </c>
      <c r="AA8" s="174" t="s">
        <v>120</v>
      </c>
    </row>
    <row r="9" spans="1:27" ht="10" customHeight="1" x14ac:dyDescent="0.2">
      <c r="A9" s="353"/>
      <c r="B9" s="353"/>
      <c r="C9" s="357"/>
      <c r="D9" s="358"/>
      <c r="E9" s="481"/>
      <c r="F9" s="482"/>
      <c r="G9" s="482"/>
      <c r="H9" s="38" t="str">
        <f t="shared" si="9"/>
        <v>Lauren Southern</v>
      </c>
      <c r="I9" s="25" t="str">
        <f t="shared" si="10"/>
        <v>The Adeyfield Academy</v>
      </c>
      <c r="J9" s="16">
        <v>307</v>
      </c>
      <c r="K9" s="6">
        <v>15.75</v>
      </c>
      <c r="L9" s="201" t="str">
        <f t="shared" si="3"/>
        <v xml:space="preserve"> </v>
      </c>
      <c r="M9" s="202" t="str">
        <f t="shared" si="4"/>
        <v xml:space="preserve"> </v>
      </c>
      <c r="N9" s="203" t="str">
        <f t="shared" si="5"/>
        <v xml:space="preserve"> </v>
      </c>
      <c r="O9" s="83">
        <f t="shared" si="6"/>
        <v>7</v>
      </c>
      <c r="P9" s="177">
        <f t="shared" si="7"/>
        <v>15.75</v>
      </c>
      <c r="Q9" s="95" t="str">
        <f t="shared" si="8"/>
        <v>Lauren Southern</v>
      </c>
      <c r="R9" s="95" t="str">
        <f t="shared" si="8"/>
        <v>The Adeyfield Academy</v>
      </c>
      <c r="S9" s="68">
        <f t="shared" si="2"/>
        <v>307</v>
      </c>
      <c r="T9" s="354"/>
      <c r="U9" s="386"/>
      <c r="V9" s="387"/>
      <c r="W9" s="388"/>
      <c r="X9" s="353"/>
      <c r="Y9" s="47">
        <v>436</v>
      </c>
      <c r="Z9" s="125" t="s">
        <v>100</v>
      </c>
      <c r="AA9" s="174" t="s">
        <v>58</v>
      </c>
    </row>
    <row r="10" spans="1:27" ht="10" customHeight="1" x14ac:dyDescent="0.2">
      <c r="A10" s="353"/>
      <c r="B10" s="353"/>
      <c r="C10" s="357"/>
      <c r="D10" s="358"/>
      <c r="E10" s="481"/>
      <c r="F10" s="482"/>
      <c r="G10" s="482"/>
      <c r="H10" s="37" t="str">
        <f t="shared" si="9"/>
        <v/>
      </c>
      <c r="I10" s="24" t="str">
        <f t="shared" si="10"/>
        <v/>
      </c>
      <c r="J10" s="16"/>
      <c r="K10" s="6"/>
      <c r="L10" s="201" t="str">
        <f t="shared" si="3"/>
        <v xml:space="preserve"> </v>
      </c>
      <c r="M10" s="202" t="str">
        <f t="shared" si="4"/>
        <v xml:space="preserve"> </v>
      </c>
      <c r="N10" s="203" t="str">
        <f t="shared" si="5"/>
        <v xml:space="preserve"> </v>
      </c>
      <c r="O10" s="83" t="str">
        <f t="shared" si="6"/>
        <v>No Thrower</v>
      </c>
      <c r="P10" s="177">
        <f t="shared" si="7"/>
        <v>0</v>
      </c>
      <c r="Q10" s="95" t="str">
        <f t="shared" si="8"/>
        <v/>
      </c>
      <c r="R10" s="95" t="str">
        <f t="shared" si="8"/>
        <v/>
      </c>
      <c r="S10" s="68">
        <f t="shared" si="2"/>
        <v>0</v>
      </c>
      <c r="T10" s="354"/>
      <c r="U10" s="389" t="s">
        <v>31</v>
      </c>
      <c r="V10" s="390"/>
      <c r="W10" s="391"/>
      <c r="X10" s="353"/>
      <c r="Y10" s="47"/>
      <c r="Z10" s="125"/>
      <c r="AA10" s="174"/>
    </row>
    <row r="11" spans="1:27" ht="10" customHeight="1" x14ac:dyDescent="0.2">
      <c r="A11" s="353"/>
      <c r="B11" s="353"/>
      <c r="C11" s="357"/>
      <c r="D11" s="358"/>
      <c r="E11" s="481"/>
      <c r="F11" s="482"/>
      <c r="G11" s="482"/>
      <c r="H11" s="37" t="str">
        <f t="shared" si="9"/>
        <v/>
      </c>
      <c r="I11" s="24" t="str">
        <f t="shared" si="10"/>
        <v/>
      </c>
      <c r="J11" s="16"/>
      <c r="K11" s="6"/>
      <c r="L11" s="201" t="str">
        <f t="shared" si="3"/>
        <v xml:space="preserve"> </v>
      </c>
      <c r="M11" s="202" t="str">
        <f t="shared" si="4"/>
        <v xml:space="preserve"> </v>
      </c>
      <c r="N11" s="203" t="str">
        <f t="shared" si="5"/>
        <v xml:space="preserve"> </v>
      </c>
      <c r="O11" s="83" t="str">
        <f t="shared" si="6"/>
        <v>No Thrower</v>
      </c>
      <c r="P11" s="177">
        <f t="shared" si="7"/>
        <v>0</v>
      </c>
      <c r="Q11" s="95" t="str">
        <f t="shared" si="8"/>
        <v/>
      </c>
      <c r="R11" s="95" t="str">
        <f t="shared" si="8"/>
        <v/>
      </c>
      <c r="S11" s="68">
        <f t="shared" si="2"/>
        <v>0</v>
      </c>
      <c r="T11" s="354"/>
      <c r="U11" s="392"/>
      <c r="V11" s="393"/>
      <c r="W11" s="394"/>
      <c r="X11" s="353"/>
      <c r="Y11" s="47"/>
      <c r="Z11" s="125"/>
      <c r="AA11" s="174"/>
    </row>
    <row r="12" spans="1:27" ht="10" customHeight="1" x14ac:dyDescent="0.2">
      <c r="A12" s="353"/>
      <c r="B12" s="353"/>
      <c r="C12" s="357"/>
      <c r="D12" s="358"/>
      <c r="E12" s="481"/>
      <c r="F12" s="482"/>
      <c r="G12" s="482"/>
      <c r="H12" s="37" t="str">
        <f t="shared" si="9"/>
        <v/>
      </c>
      <c r="I12" s="24" t="str">
        <f t="shared" si="10"/>
        <v/>
      </c>
      <c r="J12" s="16"/>
      <c r="K12" s="6"/>
      <c r="L12" s="201" t="str">
        <f t="shared" si="3"/>
        <v xml:space="preserve"> </v>
      </c>
      <c r="M12" s="202" t="str">
        <f t="shared" si="4"/>
        <v xml:space="preserve"> </v>
      </c>
      <c r="N12" s="203" t="str">
        <f t="shared" si="5"/>
        <v xml:space="preserve"> </v>
      </c>
      <c r="O12" s="83" t="str">
        <f t="shared" si="6"/>
        <v>No Thrower</v>
      </c>
      <c r="P12" s="177">
        <f t="shared" si="7"/>
        <v>0</v>
      </c>
      <c r="Q12" s="95" t="str">
        <f t="shared" si="8"/>
        <v/>
      </c>
      <c r="R12" s="95" t="str">
        <f t="shared" si="8"/>
        <v/>
      </c>
      <c r="S12" s="68">
        <f t="shared" si="2"/>
        <v>0</v>
      </c>
      <c r="T12" s="354"/>
      <c r="U12" s="395"/>
      <c r="V12" s="396"/>
      <c r="W12" s="397"/>
      <c r="X12" s="353"/>
      <c r="Y12" s="47"/>
      <c r="Z12" s="125"/>
      <c r="AA12" s="174"/>
    </row>
    <row r="13" spans="1:27" ht="10" customHeight="1" x14ac:dyDescent="0.2">
      <c r="A13" s="353"/>
      <c r="B13" s="353"/>
      <c r="C13" s="357"/>
      <c r="D13" s="358"/>
      <c r="E13" s="481"/>
      <c r="F13" s="482"/>
      <c r="G13" s="482"/>
      <c r="H13" s="37" t="str">
        <f t="shared" si="9"/>
        <v/>
      </c>
      <c r="I13" s="24" t="str">
        <f t="shared" si="10"/>
        <v/>
      </c>
      <c r="J13" s="16"/>
      <c r="K13" s="6"/>
      <c r="L13" s="201" t="str">
        <f t="shared" si="3"/>
        <v xml:space="preserve"> </v>
      </c>
      <c r="M13" s="202" t="str">
        <f t="shared" si="4"/>
        <v xml:space="preserve"> </v>
      </c>
      <c r="N13" s="203" t="str">
        <f t="shared" si="5"/>
        <v xml:space="preserve"> </v>
      </c>
      <c r="O13" s="83" t="str">
        <f t="shared" si="6"/>
        <v>No Thrower</v>
      </c>
      <c r="P13" s="177">
        <f t="shared" si="7"/>
        <v>0</v>
      </c>
      <c r="Q13" s="95" t="str">
        <f t="shared" si="8"/>
        <v/>
      </c>
      <c r="R13" s="95" t="str">
        <f t="shared" si="8"/>
        <v/>
      </c>
      <c r="S13" s="68">
        <f t="shared" si="2"/>
        <v>0</v>
      </c>
      <c r="T13" s="354"/>
      <c r="U13" s="389"/>
      <c r="V13" s="390"/>
      <c r="W13" s="391"/>
      <c r="X13" s="353"/>
      <c r="Y13" s="47"/>
      <c r="Z13" s="125"/>
      <c r="AA13" s="174"/>
    </row>
    <row r="14" spans="1:27" ht="10" customHeight="1" x14ac:dyDescent="0.2">
      <c r="A14" s="353"/>
      <c r="B14" s="353"/>
      <c r="C14" s="357"/>
      <c r="D14" s="358"/>
      <c r="E14" s="481"/>
      <c r="F14" s="482"/>
      <c r="G14" s="482"/>
      <c r="H14" s="37" t="str">
        <f t="shared" si="9"/>
        <v/>
      </c>
      <c r="I14" s="24" t="str">
        <f t="shared" si="10"/>
        <v/>
      </c>
      <c r="J14" s="16"/>
      <c r="K14" s="6"/>
      <c r="L14" s="201" t="str">
        <f t="shared" si="3"/>
        <v xml:space="preserve"> </v>
      </c>
      <c r="M14" s="202" t="str">
        <f t="shared" si="4"/>
        <v xml:space="preserve"> </v>
      </c>
      <c r="N14" s="203" t="str">
        <f t="shared" si="5"/>
        <v xml:space="preserve"> </v>
      </c>
      <c r="O14" s="83" t="str">
        <f t="shared" si="6"/>
        <v>No Thrower</v>
      </c>
      <c r="P14" s="177">
        <f t="shared" si="7"/>
        <v>0</v>
      </c>
      <c r="Q14" s="95" t="str">
        <f t="shared" si="8"/>
        <v/>
      </c>
      <c r="R14" s="95" t="str">
        <f t="shared" si="8"/>
        <v/>
      </c>
      <c r="S14" s="68">
        <f t="shared" si="2"/>
        <v>0</v>
      </c>
      <c r="T14" s="354"/>
      <c r="U14" s="392"/>
      <c r="V14" s="393"/>
      <c r="W14" s="394"/>
      <c r="X14" s="353"/>
      <c r="Y14" s="47"/>
      <c r="Z14" s="125"/>
      <c r="AA14" s="174"/>
    </row>
    <row r="15" spans="1:27" ht="10" customHeight="1" x14ac:dyDescent="0.2">
      <c r="A15" s="353"/>
      <c r="B15" s="353"/>
      <c r="C15" s="357"/>
      <c r="D15" s="358"/>
      <c r="E15" s="481"/>
      <c r="F15" s="482"/>
      <c r="G15" s="482"/>
      <c r="H15" s="37" t="str">
        <f t="shared" si="9"/>
        <v/>
      </c>
      <c r="I15" s="24" t="str">
        <f t="shared" si="10"/>
        <v/>
      </c>
      <c r="J15" s="16"/>
      <c r="K15" s="6"/>
      <c r="L15" s="201" t="str">
        <f t="shared" si="3"/>
        <v xml:space="preserve"> </v>
      </c>
      <c r="M15" s="202" t="str">
        <f t="shared" si="4"/>
        <v xml:space="preserve"> </v>
      </c>
      <c r="N15" s="203" t="str">
        <f t="shared" si="5"/>
        <v xml:space="preserve"> </v>
      </c>
      <c r="O15" s="83" t="str">
        <f t="shared" si="6"/>
        <v>No Thrower</v>
      </c>
      <c r="P15" s="177">
        <f t="shared" si="7"/>
        <v>0</v>
      </c>
      <c r="Q15" s="95" t="str">
        <f t="shared" si="8"/>
        <v/>
      </c>
      <c r="R15" s="95" t="str">
        <f t="shared" si="8"/>
        <v/>
      </c>
      <c r="S15" s="68">
        <f t="shared" si="2"/>
        <v>0</v>
      </c>
      <c r="T15" s="354"/>
      <c r="U15" s="395"/>
      <c r="V15" s="396"/>
      <c r="W15" s="397"/>
      <c r="X15" s="353"/>
      <c r="Y15" s="47"/>
      <c r="Z15" s="125"/>
      <c r="AA15" s="174"/>
    </row>
    <row r="16" spans="1:27" ht="10" customHeight="1" x14ac:dyDescent="0.2">
      <c r="A16" s="353"/>
      <c r="B16" s="353"/>
      <c r="C16" s="357"/>
      <c r="D16" s="358"/>
      <c r="E16" s="481"/>
      <c r="F16" s="482"/>
      <c r="G16" s="482"/>
      <c r="H16" s="39" t="str">
        <f t="shared" si="9"/>
        <v/>
      </c>
      <c r="I16" s="273" t="str">
        <f t="shared" si="10"/>
        <v/>
      </c>
      <c r="J16" s="16"/>
      <c r="K16" s="6"/>
      <c r="L16" s="201" t="str">
        <f t="shared" si="3"/>
        <v xml:space="preserve"> </v>
      </c>
      <c r="M16" s="202" t="str">
        <f t="shared" si="4"/>
        <v xml:space="preserve"> </v>
      </c>
      <c r="N16" s="203" t="str">
        <f t="shared" si="5"/>
        <v xml:space="preserve"> </v>
      </c>
      <c r="O16" s="83" t="str">
        <f t="shared" si="6"/>
        <v>No Thrower</v>
      </c>
      <c r="P16" s="177">
        <f t="shared" si="7"/>
        <v>0</v>
      </c>
      <c r="Q16" s="95" t="str">
        <f t="shared" si="8"/>
        <v/>
      </c>
      <c r="R16" s="95" t="str">
        <f t="shared" si="8"/>
        <v/>
      </c>
      <c r="S16" s="68">
        <f t="shared" si="2"/>
        <v>0</v>
      </c>
      <c r="T16" s="354"/>
      <c r="U16" s="389"/>
      <c r="V16" s="390"/>
      <c r="W16" s="391"/>
      <c r="X16" s="353"/>
      <c r="Y16" s="47"/>
      <c r="Z16" s="125"/>
      <c r="AA16" s="174"/>
    </row>
    <row r="17" spans="1:27" ht="10" customHeight="1" x14ac:dyDescent="0.2">
      <c r="A17" s="353"/>
      <c r="B17" s="353"/>
      <c r="C17" s="357"/>
      <c r="D17" s="358"/>
      <c r="E17" s="481"/>
      <c r="F17" s="482"/>
      <c r="G17" s="482"/>
      <c r="H17" s="9" t="str">
        <f t="shared" si="9"/>
        <v/>
      </c>
      <c r="I17" s="12" t="str">
        <f t="shared" si="10"/>
        <v/>
      </c>
      <c r="J17" s="1"/>
      <c r="K17" s="6"/>
      <c r="L17" s="201" t="str">
        <f t="shared" si="3"/>
        <v xml:space="preserve"> </v>
      </c>
      <c r="M17" s="202" t="str">
        <f t="shared" si="4"/>
        <v xml:space="preserve"> </v>
      </c>
      <c r="N17" s="203" t="str">
        <f t="shared" si="5"/>
        <v xml:space="preserve"> </v>
      </c>
      <c r="O17" s="83" t="str">
        <f t="shared" si="6"/>
        <v>No Thrower</v>
      </c>
      <c r="P17" s="177">
        <f t="shared" si="7"/>
        <v>0</v>
      </c>
      <c r="Q17" s="95" t="str">
        <f t="shared" si="8"/>
        <v/>
      </c>
      <c r="R17" s="95" t="str">
        <f t="shared" si="8"/>
        <v/>
      </c>
      <c r="S17" s="68">
        <f t="shared" si="2"/>
        <v>0</v>
      </c>
      <c r="T17" s="354"/>
      <c r="U17" s="392"/>
      <c r="V17" s="393"/>
      <c r="W17" s="394"/>
      <c r="X17" s="353"/>
      <c r="Y17" s="47"/>
      <c r="Z17" s="125"/>
      <c r="AA17" s="174"/>
    </row>
    <row r="18" spans="1:27" ht="10" customHeight="1" x14ac:dyDescent="0.2">
      <c r="A18" s="353"/>
      <c r="B18" s="353"/>
      <c r="C18" s="357"/>
      <c r="D18" s="358"/>
      <c r="E18" s="481"/>
      <c r="F18" s="482"/>
      <c r="G18" s="482"/>
      <c r="H18" s="9" t="str">
        <f t="shared" si="9"/>
        <v/>
      </c>
      <c r="I18" s="12" t="str">
        <f t="shared" si="10"/>
        <v/>
      </c>
      <c r="J18" s="1"/>
      <c r="K18" s="6"/>
      <c r="L18" s="201" t="str">
        <f t="shared" si="3"/>
        <v xml:space="preserve"> </v>
      </c>
      <c r="M18" s="202" t="str">
        <f t="shared" si="4"/>
        <v xml:space="preserve"> </v>
      </c>
      <c r="N18" s="203" t="str">
        <f t="shared" si="5"/>
        <v xml:space="preserve"> </v>
      </c>
      <c r="O18" s="83" t="str">
        <f t="shared" si="6"/>
        <v>No Thrower</v>
      </c>
      <c r="P18" s="177">
        <f t="shared" si="7"/>
        <v>0</v>
      </c>
      <c r="Q18" s="95" t="str">
        <f t="shared" si="8"/>
        <v/>
      </c>
      <c r="R18" s="95" t="str">
        <f t="shared" si="8"/>
        <v/>
      </c>
      <c r="S18" s="68">
        <f t="shared" si="2"/>
        <v>0</v>
      </c>
      <c r="T18" s="354"/>
      <c r="U18" s="395"/>
      <c r="V18" s="396"/>
      <c r="W18" s="397"/>
      <c r="X18" s="353"/>
      <c r="Y18" s="47"/>
      <c r="Z18" s="125"/>
      <c r="AA18" s="174"/>
    </row>
    <row r="19" spans="1:27" ht="10" customHeight="1" x14ac:dyDescent="0.2">
      <c r="A19" s="353"/>
      <c r="B19" s="353"/>
      <c r="C19" s="357"/>
      <c r="D19" s="358"/>
      <c r="E19" s="481"/>
      <c r="F19" s="482"/>
      <c r="G19" s="482"/>
      <c r="H19" s="38" t="str">
        <f t="shared" si="9"/>
        <v/>
      </c>
      <c r="I19" s="25" t="str">
        <f t="shared" si="10"/>
        <v/>
      </c>
      <c r="J19" s="16"/>
      <c r="K19" s="6"/>
      <c r="L19" s="201" t="str">
        <f t="shared" si="3"/>
        <v xml:space="preserve"> </v>
      </c>
      <c r="M19" s="202" t="str">
        <f t="shared" si="4"/>
        <v xml:space="preserve"> </v>
      </c>
      <c r="N19" s="203" t="str">
        <f t="shared" si="5"/>
        <v xml:space="preserve"> </v>
      </c>
      <c r="O19" s="83" t="str">
        <f t="shared" si="6"/>
        <v>No Thrower</v>
      </c>
      <c r="P19" s="177">
        <f t="shared" si="7"/>
        <v>0</v>
      </c>
      <c r="Q19" s="95" t="str">
        <f t="shared" si="8"/>
        <v/>
      </c>
      <c r="R19" s="95" t="str">
        <f t="shared" si="8"/>
        <v/>
      </c>
      <c r="S19" s="68">
        <f t="shared" si="2"/>
        <v>0</v>
      </c>
      <c r="T19" s="354"/>
      <c r="U19" s="389"/>
      <c r="V19" s="390"/>
      <c r="W19" s="391"/>
      <c r="X19" s="353"/>
      <c r="Y19" s="47"/>
      <c r="Z19" s="125"/>
      <c r="AA19" s="174"/>
    </row>
    <row r="20" spans="1:27" ht="10" customHeight="1" x14ac:dyDescent="0.2">
      <c r="A20" s="353"/>
      <c r="B20" s="353"/>
      <c r="C20" s="357"/>
      <c r="D20" s="358"/>
      <c r="E20" s="481"/>
      <c r="F20" s="482"/>
      <c r="G20" s="482"/>
      <c r="H20" s="37" t="str">
        <f t="shared" si="9"/>
        <v/>
      </c>
      <c r="I20" s="24" t="str">
        <f t="shared" si="10"/>
        <v/>
      </c>
      <c r="J20" s="16"/>
      <c r="K20" s="6"/>
      <c r="L20" s="201" t="str">
        <f t="shared" si="3"/>
        <v xml:space="preserve"> </v>
      </c>
      <c r="M20" s="202" t="str">
        <f t="shared" si="4"/>
        <v xml:space="preserve"> </v>
      </c>
      <c r="N20" s="203" t="str">
        <f t="shared" si="5"/>
        <v xml:space="preserve"> </v>
      </c>
      <c r="O20" s="83" t="str">
        <f t="shared" si="6"/>
        <v>No Thrower</v>
      </c>
      <c r="P20" s="177">
        <f t="shared" si="7"/>
        <v>0</v>
      </c>
      <c r="Q20" s="95" t="str">
        <f t="shared" si="8"/>
        <v/>
      </c>
      <c r="R20" s="95" t="str">
        <f t="shared" si="8"/>
        <v/>
      </c>
      <c r="S20" s="68">
        <f t="shared" si="2"/>
        <v>0</v>
      </c>
      <c r="T20" s="354"/>
      <c r="U20" s="392"/>
      <c r="V20" s="393"/>
      <c r="W20" s="394"/>
      <c r="X20" s="353"/>
      <c r="Y20" s="47"/>
      <c r="Z20" s="125"/>
      <c r="AA20" s="174"/>
    </row>
    <row r="21" spans="1:27" ht="10" customHeight="1" x14ac:dyDescent="0.2">
      <c r="A21" s="353"/>
      <c r="B21" s="353"/>
      <c r="C21" s="357"/>
      <c r="D21" s="358"/>
      <c r="E21" s="481"/>
      <c r="F21" s="482"/>
      <c r="G21" s="482"/>
      <c r="H21" s="38" t="str">
        <f t="shared" si="9"/>
        <v/>
      </c>
      <c r="I21" s="25" t="str">
        <f t="shared" si="10"/>
        <v/>
      </c>
      <c r="J21" s="16"/>
      <c r="K21" s="6"/>
      <c r="L21" s="201" t="str">
        <f t="shared" si="3"/>
        <v xml:space="preserve"> </v>
      </c>
      <c r="M21" s="202" t="str">
        <f t="shared" si="4"/>
        <v xml:space="preserve"> </v>
      </c>
      <c r="N21" s="203" t="str">
        <f t="shared" si="5"/>
        <v xml:space="preserve"> </v>
      </c>
      <c r="O21" s="83" t="str">
        <f t="shared" si="6"/>
        <v>No Thrower</v>
      </c>
      <c r="P21" s="177">
        <f t="shared" si="7"/>
        <v>0</v>
      </c>
      <c r="Q21" s="95" t="str">
        <f t="shared" si="8"/>
        <v/>
      </c>
      <c r="R21" s="95" t="str">
        <f t="shared" si="8"/>
        <v/>
      </c>
      <c r="S21" s="68">
        <f t="shared" si="2"/>
        <v>0</v>
      </c>
      <c r="T21" s="354"/>
      <c r="U21" s="395"/>
      <c r="V21" s="396"/>
      <c r="W21" s="397"/>
      <c r="X21" s="353"/>
      <c r="Y21" s="47"/>
      <c r="Z21" s="125"/>
      <c r="AA21" s="174"/>
    </row>
    <row r="22" spans="1:27" ht="10" customHeight="1" x14ac:dyDescent="0.2">
      <c r="A22" s="353"/>
      <c r="B22" s="353"/>
      <c r="C22" s="357"/>
      <c r="D22" s="358"/>
      <c r="E22" s="481"/>
      <c r="F22" s="482"/>
      <c r="G22" s="482"/>
      <c r="H22" s="38" t="str">
        <f t="shared" si="9"/>
        <v/>
      </c>
      <c r="I22" s="25" t="str">
        <f t="shared" si="10"/>
        <v/>
      </c>
      <c r="J22" s="16"/>
      <c r="K22" s="6"/>
      <c r="L22" s="201" t="str">
        <f t="shared" si="3"/>
        <v xml:space="preserve"> </v>
      </c>
      <c r="M22" s="202" t="str">
        <f t="shared" si="4"/>
        <v xml:space="preserve"> </v>
      </c>
      <c r="N22" s="203" t="str">
        <f t="shared" si="5"/>
        <v xml:space="preserve"> </v>
      </c>
      <c r="O22" s="83" t="str">
        <f t="shared" si="6"/>
        <v>No Thrower</v>
      </c>
      <c r="P22" s="177">
        <f t="shared" si="7"/>
        <v>0</v>
      </c>
      <c r="Q22" s="95" t="str">
        <f t="shared" si="8"/>
        <v/>
      </c>
      <c r="R22" s="95" t="str">
        <f t="shared" si="8"/>
        <v/>
      </c>
      <c r="S22" s="68">
        <f t="shared" si="2"/>
        <v>0</v>
      </c>
      <c r="T22" s="354"/>
      <c r="U22" s="402"/>
      <c r="V22" s="403"/>
      <c r="W22" s="404"/>
      <c r="X22" s="353"/>
      <c r="Y22" s="47"/>
      <c r="Z22" s="125"/>
      <c r="AA22" s="174"/>
    </row>
    <row r="23" spans="1:27" ht="10" customHeight="1" x14ac:dyDescent="0.2">
      <c r="A23" s="353"/>
      <c r="B23" s="353"/>
      <c r="C23" s="357"/>
      <c r="D23" s="358"/>
      <c r="E23" s="481"/>
      <c r="F23" s="482"/>
      <c r="G23" s="482"/>
      <c r="H23" s="37" t="str">
        <f t="shared" si="9"/>
        <v/>
      </c>
      <c r="I23" s="24" t="str">
        <f t="shared" si="10"/>
        <v/>
      </c>
      <c r="J23" s="16"/>
      <c r="K23" s="6"/>
      <c r="L23" s="201" t="str">
        <f t="shared" si="3"/>
        <v xml:space="preserve"> </v>
      </c>
      <c r="M23" s="202" t="str">
        <f t="shared" si="4"/>
        <v xml:space="preserve"> </v>
      </c>
      <c r="N23" s="203" t="str">
        <f t="shared" si="5"/>
        <v xml:space="preserve"> </v>
      </c>
      <c r="O23" s="83" t="str">
        <f t="shared" si="6"/>
        <v>No Thrower</v>
      </c>
      <c r="P23" s="177">
        <f t="shared" si="7"/>
        <v>0</v>
      </c>
      <c r="Q23" s="95" t="str">
        <f t="shared" si="8"/>
        <v/>
      </c>
      <c r="R23" s="95" t="str">
        <f t="shared" si="8"/>
        <v/>
      </c>
      <c r="S23" s="68">
        <f t="shared" si="2"/>
        <v>0</v>
      </c>
      <c r="T23" s="354"/>
      <c r="U23" s="405"/>
      <c r="V23" s="406"/>
      <c r="W23" s="407"/>
      <c r="X23" s="353"/>
      <c r="Y23" s="47"/>
      <c r="Z23" s="125"/>
      <c r="AA23" s="174"/>
    </row>
    <row r="24" spans="1:27" ht="10" customHeight="1" x14ac:dyDescent="0.2">
      <c r="A24" s="353"/>
      <c r="B24" s="353"/>
      <c r="C24" s="357"/>
      <c r="D24" s="358"/>
      <c r="E24" s="481"/>
      <c r="F24" s="482"/>
      <c r="G24" s="482"/>
      <c r="H24" s="37" t="str">
        <f t="shared" si="9"/>
        <v/>
      </c>
      <c r="I24" s="24" t="str">
        <f t="shared" si="10"/>
        <v/>
      </c>
      <c r="J24" s="16"/>
      <c r="K24" s="6"/>
      <c r="L24" s="201" t="str">
        <f t="shared" si="3"/>
        <v xml:space="preserve"> </v>
      </c>
      <c r="M24" s="202" t="str">
        <f t="shared" si="4"/>
        <v xml:space="preserve"> </v>
      </c>
      <c r="N24" s="203" t="str">
        <f t="shared" si="5"/>
        <v xml:space="preserve"> </v>
      </c>
      <c r="O24" s="83" t="str">
        <f t="shared" si="6"/>
        <v>No Thrower</v>
      </c>
      <c r="P24" s="177">
        <f t="shared" si="7"/>
        <v>0</v>
      </c>
      <c r="Q24" s="95" t="str">
        <f t="shared" si="8"/>
        <v/>
      </c>
      <c r="R24" s="95" t="str">
        <f t="shared" si="8"/>
        <v/>
      </c>
      <c r="S24" s="68">
        <f t="shared" si="2"/>
        <v>0</v>
      </c>
      <c r="T24" s="354"/>
      <c r="U24" s="408"/>
      <c r="V24" s="409"/>
      <c r="W24" s="410"/>
      <c r="X24" s="353"/>
      <c r="Y24" s="47"/>
      <c r="Z24" s="125"/>
      <c r="AA24" s="174"/>
    </row>
    <row r="25" spans="1:27" ht="10" customHeight="1" x14ac:dyDescent="0.2">
      <c r="A25" s="353"/>
      <c r="B25" s="353"/>
      <c r="C25" s="357"/>
      <c r="D25" s="358"/>
      <c r="E25" s="481"/>
      <c r="F25" s="482"/>
      <c r="G25" s="482"/>
      <c r="H25" s="9" t="str">
        <f t="shared" si="9"/>
        <v/>
      </c>
      <c r="I25" s="12" t="str">
        <f t="shared" si="10"/>
        <v/>
      </c>
      <c r="J25" s="1"/>
      <c r="K25" s="6"/>
      <c r="L25" s="201" t="str">
        <f t="shared" si="3"/>
        <v xml:space="preserve"> </v>
      </c>
      <c r="M25" s="202" t="str">
        <f t="shared" si="4"/>
        <v xml:space="preserve"> </v>
      </c>
      <c r="N25" s="203" t="str">
        <f t="shared" si="5"/>
        <v xml:space="preserve"> </v>
      </c>
      <c r="O25" s="83" t="str">
        <f t="shared" si="6"/>
        <v>No Thrower</v>
      </c>
      <c r="P25" s="177">
        <f t="shared" si="7"/>
        <v>0</v>
      </c>
      <c r="Q25" s="95" t="str">
        <f t="shared" si="8"/>
        <v/>
      </c>
      <c r="R25" s="95" t="str">
        <f t="shared" si="8"/>
        <v/>
      </c>
      <c r="S25" s="68">
        <f t="shared" si="2"/>
        <v>0</v>
      </c>
      <c r="T25" s="354"/>
      <c r="U25" s="411"/>
      <c r="V25" s="412"/>
      <c r="W25" s="413"/>
      <c r="X25" s="353"/>
      <c r="Y25" s="47"/>
      <c r="Z25" s="125"/>
      <c r="AA25" s="174"/>
    </row>
    <row r="26" spans="1:27" ht="10" customHeight="1" x14ac:dyDescent="0.2">
      <c r="A26" s="353"/>
      <c r="B26" s="353"/>
      <c r="C26" s="357"/>
      <c r="D26" s="358"/>
      <c r="E26" s="481"/>
      <c r="F26" s="482"/>
      <c r="G26" s="482"/>
      <c r="H26" s="9" t="str">
        <f t="shared" si="9"/>
        <v/>
      </c>
      <c r="I26" s="12" t="str">
        <f t="shared" si="10"/>
        <v/>
      </c>
      <c r="J26" s="1"/>
      <c r="K26" s="6"/>
      <c r="L26" s="201" t="str">
        <f t="shared" si="3"/>
        <v xml:space="preserve"> </v>
      </c>
      <c r="M26" s="202" t="str">
        <f t="shared" si="4"/>
        <v xml:space="preserve"> </v>
      </c>
      <c r="N26" s="203" t="str">
        <f t="shared" si="5"/>
        <v xml:space="preserve"> </v>
      </c>
      <c r="O26" s="83" t="str">
        <f t="shared" si="6"/>
        <v>No Thrower</v>
      </c>
      <c r="P26" s="177">
        <f t="shared" si="7"/>
        <v>0</v>
      </c>
      <c r="Q26" s="95" t="str">
        <f t="shared" si="8"/>
        <v/>
      </c>
      <c r="R26" s="95" t="str">
        <f t="shared" si="8"/>
        <v/>
      </c>
      <c r="S26" s="68">
        <f t="shared" si="2"/>
        <v>0</v>
      </c>
      <c r="T26" s="354"/>
      <c r="U26" s="411"/>
      <c r="V26" s="412"/>
      <c r="W26" s="413"/>
      <c r="X26" s="353"/>
      <c r="Y26" s="47"/>
      <c r="Z26" s="125"/>
      <c r="AA26" s="174"/>
    </row>
    <row r="27" spans="1:27" ht="10" customHeight="1" x14ac:dyDescent="0.2">
      <c r="A27" s="353"/>
      <c r="B27" s="353"/>
      <c r="C27" s="357"/>
      <c r="D27" s="358"/>
      <c r="E27" s="481"/>
      <c r="F27" s="482"/>
      <c r="G27" s="482"/>
      <c r="H27" s="37" t="str">
        <f t="shared" si="9"/>
        <v/>
      </c>
      <c r="I27" s="24" t="str">
        <f t="shared" si="10"/>
        <v/>
      </c>
      <c r="J27" s="16"/>
      <c r="K27" s="6"/>
      <c r="L27" s="201" t="str">
        <f t="shared" si="3"/>
        <v xml:space="preserve"> </v>
      </c>
      <c r="M27" s="202" t="str">
        <f t="shared" si="4"/>
        <v xml:space="preserve"> </v>
      </c>
      <c r="N27" s="203" t="str">
        <f t="shared" si="5"/>
        <v xml:space="preserve"> </v>
      </c>
      <c r="O27" s="83" t="str">
        <f t="shared" si="6"/>
        <v>No Thrower</v>
      </c>
      <c r="P27" s="177">
        <f t="shared" si="7"/>
        <v>0</v>
      </c>
      <c r="Q27" s="95" t="str">
        <f t="shared" si="8"/>
        <v/>
      </c>
      <c r="R27" s="95" t="str">
        <f t="shared" si="8"/>
        <v/>
      </c>
      <c r="S27" s="68">
        <f t="shared" si="2"/>
        <v>0</v>
      </c>
      <c r="T27" s="354"/>
      <c r="U27" s="411"/>
      <c r="V27" s="412"/>
      <c r="W27" s="413"/>
      <c r="X27" s="353"/>
      <c r="Y27" s="47"/>
      <c r="Z27" s="125"/>
      <c r="AA27" s="174"/>
    </row>
    <row r="28" spans="1:27" ht="10" customHeight="1" x14ac:dyDescent="0.2">
      <c r="A28" s="353"/>
      <c r="B28" s="353"/>
      <c r="C28" s="357"/>
      <c r="D28" s="358"/>
      <c r="E28" s="481"/>
      <c r="F28" s="482"/>
      <c r="G28" s="482"/>
      <c r="H28" s="37" t="str">
        <f t="shared" si="9"/>
        <v/>
      </c>
      <c r="I28" s="24" t="str">
        <f t="shared" si="10"/>
        <v/>
      </c>
      <c r="J28" s="16"/>
      <c r="K28" s="6"/>
      <c r="L28" s="201" t="str">
        <f t="shared" si="3"/>
        <v xml:space="preserve"> </v>
      </c>
      <c r="M28" s="202" t="str">
        <f t="shared" si="4"/>
        <v xml:space="preserve"> </v>
      </c>
      <c r="N28" s="203" t="str">
        <f t="shared" si="5"/>
        <v xml:space="preserve"> </v>
      </c>
      <c r="O28" s="83" t="str">
        <f t="shared" si="6"/>
        <v>No Thrower</v>
      </c>
      <c r="P28" s="177">
        <f t="shared" si="7"/>
        <v>0</v>
      </c>
      <c r="Q28" s="95" t="str">
        <f t="shared" si="8"/>
        <v/>
      </c>
      <c r="R28" s="95" t="str">
        <f t="shared" si="8"/>
        <v/>
      </c>
      <c r="S28" s="68">
        <f t="shared" si="2"/>
        <v>0</v>
      </c>
      <c r="T28" s="354"/>
      <c r="U28" s="411"/>
      <c r="V28" s="412"/>
      <c r="W28" s="413"/>
      <c r="X28" s="353"/>
      <c r="Y28" s="47"/>
      <c r="Z28" s="125"/>
      <c r="AA28" s="174"/>
    </row>
    <row r="29" spans="1:27" ht="10" customHeight="1" x14ac:dyDescent="0.2">
      <c r="A29" s="353"/>
      <c r="B29" s="353"/>
      <c r="C29" s="357"/>
      <c r="D29" s="358"/>
      <c r="E29" s="481"/>
      <c r="F29" s="482"/>
      <c r="G29" s="482"/>
      <c r="H29" s="38" t="str">
        <f t="shared" si="9"/>
        <v/>
      </c>
      <c r="I29" s="25" t="str">
        <f t="shared" si="10"/>
        <v/>
      </c>
      <c r="J29" s="16"/>
      <c r="K29" s="6"/>
      <c r="L29" s="201" t="str">
        <f t="shared" si="3"/>
        <v xml:space="preserve"> </v>
      </c>
      <c r="M29" s="202" t="str">
        <f t="shared" si="4"/>
        <v xml:space="preserve"> </v>
      </c>
      <c r="N29" s="203" t="str">
        <f t="shared" si="5"/>
        <v xml:space="preserve"> </v>
      </c>
      <c r="O29" s="83" t="str">
        <f t="shared" si="6"/>
        <v>No Thrower</v>
      </c>
      <c r="P29" s="177">
        <f t="shared" si="7"/>
        <v>0</v>
      </c>
      <c r="Q29" s="95" t="str">
        <f t="shared" si="8"/>
        <v/>
      </c>
      <c r="R29" s="95" t="str">
        <f t="shared" si="8"/>
        <v/>
      </c>
      <c r="S29" s="68">
        <f t="shared" si="2"/>
        <v>0</v>
      </c>
      <c r="T29" s="354"/>
      <c r="U29" s="411"/>
      <c r="V29" s="412"/>
      <c r="W29" s="413"/>
      <c r="X29" s="353"/>
      <c r="Y29" s="47"/>
      <c r="Z29" s="125"/>
      <c r="AA29" s="174"/>
    </row>
    <row r="30" spans="1:27" ht="10" customHeight="1" thickBot="1" x14ac:dyDescent="0.25">
      <c r="A30" s="353"/>
      <c r="B30" s="353"/>
      <c r="C30" s="357"/>
      <c r="D30" s="358"/>
      <c r="E30" s="481"/>
      <c r="F30" s="482"/>
      <c r="G30" s="482"/>
      <c r="H30" s="37" t="str">
        <f t="shared" si="9"/>
        <v/>
      </c>
      <c r="I30" s="24" t="str">
        <f t="shared" si="10"/>
        <v/>
      </c>
      <c r="J30" s="16"/>
      <c r="K30" s="6"/>
      <c r="L30" s="201" t="str">
        <f t="shared" si="3"/>
        <v xml:space="preserve"> </v>
      </c>
      <c r="M30" s="202" t="str">
        <f t="shared" si="4"/>
        <v xml:space="preserve"> </v>
      </c>
      <c r="N30" s="203" t="str">
        <f t="shared" si="5"/>
        <v xml:space="preserve"> </v>
      </c>
      <c r="O30" s="83" t="str">
        <f t="shared" si="6"/>
        <v>No Thrower</v>
      </c>
      <c r="P30" s="177">
        <f t="shared" si="7"/>
        <v>0</v>
      </c>
      <c r="Q30" s="95" t="str">
        <f t="shared" si="8"/>
        <v/>
      </c>
      <c r="R30" s="95" t="str">
        <f t="shared" si="8"/>
        <v/>
      </c>
      <c r="S30" s="68">
        <f t="shared" si="2"/>
        <v>0</v>
      </c>
      <c r="T30" s="354"/>
      <c r="U30" s="414"/>
      <c r="V30" s="415"/>
      <c r="W30" s="416"/>
      <c r="X30" s="353"/>
      <c r="Y30" s="47"/>
      <c r="Z30" s="125"/>
      <c r="AA30" s="174"/>
    </row>
    <row r="31" spans="1:27" ht="10" customHeight="1" x14ac:dyDescent="0.2">
      <c r="A31" s="353"/>
      <c r="B31" s="353"/>
      <c r="C31" s="357"/>
      <c r="D31" s="358"/>
      <c r="E31" s="481"/>
      <c r="F31" s="482"/>
      <c r="G31" s="482"/>
      <c r="H31" s="37" t="str">
        <f t="shared" si="9"/>
        <v/>
      </c>
      <c r="I31" s="24" t="str">
        <f t="shared" si="10"/>
        <v/>
      </c>
      <c r="J31" s="16"/>
      <c r="K31" s="6"/>
      <c r="L31" s="201" t="str">
        <f t="shared" si="3"/>
        <v xml:space="preserve"> </v>
      </c>
      <c r="M31" s="202" t="str">
        <f t="shared" si="4"/>
        <v xml:space="preserve"> </v>
      </c>
      <c r="N31" s="203" t="str">
        <f t="shared" si="5"/>
        <v xml:space="preserve"> </v>
      </c>
      <c r="O31" s="83" t="str">
        <f t="shared" si="6"/>
        <v>No Thrower</v>
      </c>
      <c r="P31" s="177">
        <f t="shared" si="7"/>
        <v>0</v>
      </c>
      <c r="Q31" s="95" t="str">
        <f t="shared" si="8"/>
        <v/>
      </c>
      <c r="R31" s="95" t="str">
        <f t="shared" si="8"/>
        <v/>
      </c>
      <c r="S31" s="68">
        <f t="shared" si="2"/>
        <v>0</v>
      </c>
      <c r="T31" s="354"/>
      <c r="U31" s="475"/>
      <c r="V31" s="475"/>
      <c r="W31" s="475"/>
      <c r="X31" s="353"/>
      <c r="Y31" s="47"/>
      <c r="Z31" s="125"/>
      <c r="AA31" s="174"/>
    </row>
    <row r="32" spans="1:27" ht="10" customHeight="1" x14ac:dyDescent="0.2">
      <c r="A32" s="353"/>
      <c r="B32" s="353"/>
      <c r="C32" s="357"/>
      <c r="D32" s="358"/>
      <c r="E32" s="481"/>
      <c r="F32" s="482"/>
      <c r="G32" s="482"/>
      <c r="H32" s="37" t="str">
        <f t="shared" si="9"/>
        <v/>
      </c>
      <c r="I32" s="24" t="str">
        <f t="shared" si="10"/>
        <v/>
      </c>
      <c r="J32" s="16"/>
      <c r="K32" s="6"/>
      <c r="L32" s="201" t="str">
        <f t="shared" si="3"/>
        <v xml:space="preserve"> </v>
      </c>
      <c r="M32" s="202" t="str">
        <f t="shared" si="4"/>
        <v xml:space="preserve"> </v>
      </c>
      <c r="N32" s="203" t="str">
        <f t="shared" si="5"/>
        <v xml:space="preserve"> </v>
      </c>
      <c r="O32" s="83" t="str">
        <f t="shared" si="6"/>
        <v>No Thrower</v>
      </c>
      <c r="P32" s="177">
        <f t="shared" si="7"/>
        <v>0</v>
      </c>
      <c r="Q32" s="95" t="str">
        <f t="shared" si="8"/>
        <v/>
      </c>
      <c r="R32" s="95" t="str">
        <f t="shared" si="8"/>
        <v/>
      </c>
      <c r="S32" s="68">
        <f t="shared" si="2"/>
        <v>0</v>
      </c>
      <c r="T32" s="354"/>
      <c r="U32" s="478"/>
      <c r="V32" s="478"/>
      <c r="W32" s="478"/>
      <c r="X32" s="353"/>
      <c r="Y32" s="47"/>
      <c r="Z32" s="125"/>
      <c r="AA32" s="174"/>
    </row>
    <row r="33" spans="1:27" ht="10" customHeight="1" x14ac:dyDescent="0.2">
      <c r="A33" s="353"/>
      <c r="B33" s="353"/>
      <c r="C33" s="357"/>
      <c r="D33" s="358"/>
      <c r="E33" s="481"/>
      <c r="F33" s="482"/>
      <c r="G33" s="482"/>
      <c r="H33" s="38" t="str">
        <f t="shared" si="9"/>
        <v/>
      </c>
      <c r="I33" s="25" t="str">
        <f t="shared" si="10"/>
        <v/>
      </c>
      <c r="J33" s="16"/>
      <c r="K33" s="6"/>
      <c r="L33" s="201" t="str">
        <f t="shared" si="3"/>
        <v xml:space="preserve"> </v>
      </c>
      <c r="M33" s="202" t="str">
        <f t="shared" si="4"/>
        <v xml:space="preserve"> </v>
      </c>
      <c r="N33" s="203" t="str">
        <f t="shared" si="5"/>
        <v xml:space="preserve"> </v>
      </c>
      <c r="O33" s="83" t="str">
        <f t="shared" si="6"/>
        <v>No Thrower</v>
      </c>
      <c r="P33" s="177">
        <f t="shared" si="7"/>
        <v>0</v>
      </c>
      <c r="Q33" s="95" t="str">
        <f t="shared" si="8"/>
        <v/>
      </c>
      <c r="R33" s="95" t="str">
        <f t="shared" si="8"/>
        <v/>
      </c>
      <c r="S33" s="68">
        <f t="shared" si="2"/>
        <v>0</v>
      </c>
      <c r="T33" s="354"/>
      <c r="U33" s="478"/>
      <c r="V33" s="478"/>
      <c r="W33" s="478"/>
      <c r="X33" s="353"/>
      <c r="Y33" s="47"/>
      <c r="Z33" s="125"/>
      <c r="AA33" s="174"/>
    </row>
    <row r="34" spans="1:27" ht="10" customHeight="1" thickBot="1" x14ac:dyDescent="0.25">
      <c r="A34" s="353"/>
      <c r="B34" s="353"/>
      <c r="C34" s="357"/>
      <c r="D34" s="358"/>
      <c r="E34" s="483"/>
      <c r="F34" s="484"/>
      <c r="G34" s="484"/>
      <c r="H34" s="11" t="str">
        <f t="shared" si="9"/>
        <v/>
      </c>
      <c r="I34" s="13" t="str">
        <f t="shared" si="10"/>
        <v/>
      </c>
      <c r="J34" s="3"/>
      <c r="K34" s="7"/>
      <c r="L34" s="204" t="str">
        <f t="shared" si="3"/>
        <v xml:space="preserve"> </v>
      </c>
      <c r="M34" s="205" t="str">
        <f t="shared" si="4"/>
        <v xml:space="preserve"> </v>
      </c>
      <c r="N34" s="206" t="str">
        <f t="shared" si="5"/>
        <v xml:space="preserve"> </v>
      </c>
      <c r="O34" s="84" t="str">
        <f t="shared" si="6"/>
        <v>No Thrower</v>
      </c>
      <c r="P34" s="178">
        <f t="shared" si="7"/>
        <v>0</v>
      </c>
      <c r="Q34" s="97" t="str">
        <f t="shared" si="8"/>
        <v/>
      </c>
      <c r="R34" s="97" t="str">
        <f t="shared" si="8"/>
        <v/>
      </c>
      <c r="S34" s="73">
        <f t="shared" si="2"/>
        <v>0</v>
      </c>
      <c r="T34" s="354"/>
      <c r="U34" s="478"/>
      <c r="V34" s="478"/>
      <c r="W34" s="478"/>
      <c r="X34" s="353"/>
      <c r="Y34" s="48"/>
      <c r="Z34" s="173"/>
      <c r="AA34" s="175"/>
    </row>
    <row r="35" spans="1:27" ht="10" customHeight="1" x14ac:dyDescent="0.2">
      <c r="A35" s="353"/>
      <c r="B35" s="353"/>
      <c r="C35" s="357"/>
      <c r="D35" s="358"/>
      <c r="E35" s="417" t="s">
        <v>7</v>
      </c>
      <c r="F35" s="418"/>
      <c r="G35" s="181">
        <v>1</v>
      </c>
      <c r="H35" s="105" t="str">
        <f>IFERROR(VLOOKUP($G35,$O$3:$S$34,3,0),"")</f>
        <v>Verity Pope-Williams</v>
      </c>
      <c r="I35" s="274" t="str">
        <f>IFERROR(VLOOKUP($G35,$O$3:$S$34,4,0),"")</f>
        <v>Berkhamsted</v>
      </c>
      <c r="J35" s="106">
        <f>IFERROR(VLOOKUP($G35,$O$3:$S$34,5,0),"")</f>
        <v>385</v>
      </c>
      <c r="K35" s="124">
        <f>IFERROR(VLOOKUP($G35,$O$3:$S$34,2,0),"")</f>
        <v>18.95</v>
      </c>
      <c r="L35" s="213" t="str">
        <f t="shared" si="3"/>
        <v xml:space="preserve"> </v>
      </c>
      <c r="M35" s="217" t="str">
        <f t="shared" si="4"/>
        <v xml:space="preserve"> </v>
      </c>
      <c r="N35" s="220" t="str">
        <f t="shared" si="5"/>
        <v xml:space="preserve"> </v>
      </c>
      <c r="O35" s="424" t="s">
        <v>43</v>
      </c>
      <c r="P35" s="179"/>
      <c r="Q35" s="33"/>
      <c r="R35" s="33"/>
      <c r="S35" s="33"/>
      <c r="T35" s="354"/>
      <c r="U35" s="478"/>
      <c r="V35" s="478"/>
      <c r="W35" s="478"/>
      <c r="X35" s="353"/>
      <c r="Y35" s="474"/>
      <c r="Z35" s="474"/>
      <c r="AA35" s="474"/>
    </row>
    <row r="36" spans="1:27" ht="10" customHeight="1" x14ac:dyDescent="0.2">
      <c r="A36" s="353"/>
      <c r="B36" s="353"/>
      <c r="C36" s="357"/>
      <c r="D36" s="358"/>
      <c r="E36" s="419"/>
      <c r="F36" s="420"/>
      <c r="G36" s="182">
        <v>2</v>
      </c>
      <c r="H36" s="186" t="str">
        <f t="shared" ref="H36:H46" si="11">IFERROR(VLOOKUP($G36,$O$3:$S$34,3,0),"")</f>
        <v>Chizite Osefo</v>
      </c>
      <c r="I36" s="277" t="str">
        <f t="shared" ref="I36:I46" si="12">IFERROR(VLOOKUP($G36,$O$3:$S$34,4,0),"")</f>
        <v>Loreto College St Albans</v>
      </c>
      <c r="J36" s="112">
        <f t="shared" ref="J36:J46" si="13">IFERROR(VLOOKUP($G36,$O$3:$S$34,5,0),"")</f>
        <v>364</v>
      </c>
      <c r="K36" s="184">
        <f t="shared" ref="K36:K46" si="14">IFERROR(VLOOKUP($G36,$O$3:$S$34,2,0),"")</f>
        <v>18.559999999999999</v>
      </c>
      <c r="L36" s="214" t="str">
        <f t="shared" si="3"/>
        <v xml:space="preserve"> </v>
      </c>
      <c r="M36" s="218" t="str">
        <f t="shared" si="4"/>
        <v xml:space="preserve"> </v>
      </c>
      <c r="N36" s="221" t="str">
        <f t="shared" si="5"/>
        <v xml:space="preserve"> </v>
      </c>
      <c r="O36" s="424"/>
      <c r="P36" s="179"/>
      <c r="Q36" s="33"/>
      <c r="R36" s="33"/>
      <c r="S36" s="33"/>
      <c r="T36" s="354"/>
      <c r="U36" s="478"/>
      <c r="V36" s="478"/>
      <c r="W36" s="478"/>
      <c r="X36" s="353"/>
      <c r="Y36" s="354"/>
      <c r="Z36" s="354"/>
      <c r="AA36" s="354"/>
    </row>
    <row r="37" spans="1:27" ht="10" customHeight="1" thickBot="1" x14ac:dyDescent="0.25">
      <c r="A37" s="353"/>
      <c r="B37" s="353"/>
      <c r="C37" s="357"/>
      <c r="D37" s="358"/>
      <c r="E37" s="419"/>
      <c r="F37" s="420"/>
      <c r="G37" s="183">
        <v>3</v>
      </c>
      <c r="H37" s="114" t="str">
        <f t="shared" si="11"/>
        <v>Temitope Fetuga</v>
      </c>
      <c r="I37" s="278" t="str">
        <f t="shared" si="12"/>
        <v>The King's School</v>
      </c>
      <c r="J37" s="113">
        <f t="shared" si="13"/>
        <v>338</v>
      </c>
      <c r="K37" s="185">
        <f t="shared" si="14"/>
        <v>17.62</v>
      </c>
      <c r="L37" s="215" t="str">
        <f t="shared" si="3"/>
        <v xml:space="preserve"> </v>
      </c>
      <c r="M37" s="219" t="str">
        <f t="shared" si="4"/>
        <v xml:space="preserve"> </v>
      </c>
      <c r="N37" s="222" t="str">
        <f t="shared" si="5"/>
        <v xml:space="preserve"> </v>
      </c>
      <c r="O37" s="425"/>
      <c r="P37" s="179"/>
      <c r="Q37" s="33"/>
      <c r="R37" s="33"/>
      <c r="S37" s="33"/>
      <c r="T37" s="354"/>
      <c r="U37" s="478"/>
      <c r="V37" s="478"/>
      <c r="W37" s="478"/>
      <c r="X37" s="353"/>
      <c r="Y37" s="354"/>
      <c r="Z37" s="354"/>
      <c r="AA37" s="354"/>
    </row>
    <row r="38" spans="1:27" ht="10" customHeight="1" x14ac:dyDescent="0.2">
      <c r="A38" s="353"/>
      <c r="B38" s="353"/>
      <c r="C38" s="357"/>
      <c r="D38" s="358"/>
      <c r="E38" s="419"/>
      <c r="F38" s="420"/>
      <c r="G38" s="85">
        <v>4</v>
      </c>
      <c r="H38" s="187" t="str">
        <f t="shared" si="11"/>
        <v>Andrea Davies</v>
      </c>
      <c r="I38" s="67" t="str">
        <f t="shared" si="12"/>
        <v>Royal Masonic School for Girls</v>
      </c>
      <c r="J38" s="64">
        <f t="shared" si="13"/>
        <v>436</v>
      </c>
      <c r="K38" s="6">
        <f t="shared" si="14"/>
        <v>17.45</v>
      </c>
      <c r="L38" s="201" t="str">
        <f t="shared" si="3"/>
        <v xml:space="preserve"> </v>
      </c>
      <c r="M38" s="202" t="str">
        <f t="shared" si="4"/>
        <v xml:space="preserve"> </v>
      </c>
      <c r="N38" s="203" t="str">
        <f t="shared" si="5"/>
        <v xml:space="preserve"> </v>
      </c>
      <c r="O38" s="477" t="str">
        <f>Entries!A1</f>
        <v>Junior Girls</v>
      </c>
      <c r="P38" s="179"/>
      <c r="Q38" s="33"/>
      <c r="R38" s="33"/>
      <c r="S38" s="33"/>
      <c r="T38" s="354"/>
      <c r="U38" s="478"/>
      <c r="V38" s="478"/>
      <c r="W38" s="478"/>
      <c r="X38" s="353"/>
      <c r="Y38" s="354"/>
      <c r="Z38" s="354"/>
      <c r="AA38" s="354"/>
    </row>
    <row r="39" spans="1:27" ht="10" customHeight="1" x14ac:dyDescent="0.2">
      <c r="A39" s="353"/>
      <c r="B39" s="353"/>
      <c r="C39" s="357"/>
      <c r="D39" s="358"/>
      <c r="E39" s="419"/>
      <c r="F39" s="420"/>
      <c r="G39" s="85">
        <v>5</v>
      </c>
      <c r="H39" s="187" t="str">
        <f t="shared" si="11"/>
        <v>Marelie Raath</v>
      </c>
      <c r="I39" s="67" t="str">
        <f t="shared" si="12"/>
        <v>Sandringham</v>
      </c>
      <c r="J39" s="64">
        <f t="shared" si="13"/>
        <v>265</v>
      </c>
      <c r="K39" s="6">
        <f t="shared" si="14"/>
        <v>17.34</v>
      </c>
      <c r="L39" s="201" t="str">
        <f t="shared" si="3"/>
        <v xml:space="preserve"> </v>
      </c>
      <c r="M39" s="202" t="str">
        <f t="shared" si="4"/>
        <v xml:space="preserve"> </v>
      </c>
      <c r="N39" s="203" t="str">
        <f t="shared" si="5"/>
        <v xml:space="preserve"> </v>
      </c>
      <c r="O39" s="398"/>
      <c r="P39" s="179"/>
      <c r="Q39" s="33"/>
      <c r="R39" s="33"/>
      <c r="S39" s="33"/>
      <c r="T39" s="354"/>
      <c r="U39" s="478"/>
      <c r="V39" s="478"/>
      <c r="W39" s="478"/>
      <c r="X39" s="353"/>
      <c r="Y39" s="354"/>
      <c r="Z39" s="354"/>
      <c r="AA39" s="354"/>
    </row>
    <row r="40" spans="1:27" ht="10" customHeight="1" x14ac:dyDescent="0.2">
      <c r="A40" s="353"/>
      <c r="B40" s="353"/>
      <c r="C40" s="357"/>
      <c r="D40" s="358"/>
      <c r="E40" s="419"/>
      <c r="F40" s="420"/>
      <c r="G40" s="85">
        <v>6</v>
      </c>
      <c r="H40" s="187" t="str">
        <f t="shared" si="11"/>
        <v>Lottie Gillies</v>
      </c>
      <c r="I40" s="67" t="str">
        <f t="shared" si="12"/>
        <v>St Clement Danes School</v>
      </c>
      <c r="J40" s="64">
        <f t="shared" si="13"/>
        <v>298</v>
      </c>
      <c r="K40" s="6">
        <f t="shared" si="14"/>
        <v>16</v>
      </c>
      <c r="L40" s="201" t="str">
        <f t="shared" si="3"/>
        <v xml:space="preserve"> </v>
      </c>
      <c r="M40" s="202" t="str">
        <f t="shared" si="4"/>
        <v xml:space="preserve"> </v>
      </c>
      <c r="N40" s="203" t="str">
        <f t="shared" si="5"/>
        <v xml:space="preserve"> </v>
      </c>
      <c r="O40" s="398"/>
      <c r="P40" s="179"/>
      <c r="Q40" s="33"/>
      <c r="R40" s="33"/>
      <c r="S40" s="33"/>
      <c r="T40" s="354"/>
      <c r="U40" s="478"/>
      <c r="V40" s="478"/>
      <c r="W40" s="478"/>
      <c r="X40" s="353"/>
      <c r="Y40" s="354"/>
      <c r="Z40" s="354"/>
      <c r="AA40" s="354"/>
    </row>
    <row r="41" spans="1:27" ht="10" customHeight="1" x14ac:dyDescent="0.2">
      <c r="A41" s="353"/>
      <c r="B41" s="353"/>
      <c r="C41" s="357"/>
      <c r="D41" s="358"/>
      <c r="E41" s="419"/>
      <c r="F41" s="420"/>
      <c r="G41" s="85">
        <v>7</v>
      </c>
      <c r="H41" s="187" t="str">
        <f t="shared" si="11"/>
        <v>Lauren Southern</v>
      </c>
      <c r="I41" s="67" t="str">
        <f t="shared" si="12"/>
        <v>The Adeyfield Academy</v>
      </c>
      <c r="J41" s="64">
        <f t="shared" si="13"/>
        <v>307</v>
      </c>
      <c r="K41" s="6">
        <f t="shared" si="14"/>
        <v>15.75</v>
      </c>
      <c r="L41" s="201" t="str">
        <f t="shared" si="3"/>
        <v xml:space="preserve"> </v>
      </c>
      <c r="M41" s="202" t="str">
        <f t="shared" si="4"/>
        <v xml:space="preserve"> </v>
      </c>
      <c r="N41" s="203" t="str">
        <f t="shared" si="5"/>
        <v xml:space="preserve"> </v>
      </c>
      <c r="O41" s="398"/>
      <c r="P41" s="179"/>
      <c r="Q41" s="33"/>
      <c r="R41" s="33"/>
      <c r="S41" s="33"/>
      <c r="T41" s="354"/>
      <c r="U41" s="478"/>
      <c r="V41" s="478"/>
      <c r="W41" s="478"/>
      <c r="X41" s="353"/>
      <c r="Y41" s="354"/>
      <c r="Z41" s="354"/>
      <c r="AA41" s="354"/>
    </row>
    <row r="42" spans="1:27" ht="10" customHeight="1" thickBot="1" x14ac:dyDescent="0.25">
      <c r="A42" s="353"/>
      <c r="B42" s="353"/>
      <c r="C42" s="359"/>
      <c r="D42" s="360"/>
      <c r="E42" s="419"/>
      <c r="F42" s="420"/>
      <c r="G42" s="85">
        <v>8</v>
      </c>
      <c r="H42" s="187" t="str">
        <f t="shared" si="11"/>
        <v/>
      </c>
      <c r="I42" s="67" t="str">
        <f t="shared" si="12"/>
        <v/>
      </c>
      <c r="J42" s="64" t="str">
        <f t="shared" si="13"/>
        <v/>
      </c>
      <c r="K42" s="6" t="str">
        <f t="shared" si="14"/>
        <v/>
      </c>
      <c r="L42" s="201"/>
      <c r="M42" s="202"/>
      <c r="N42" s="203"/>
      <c r="O42" s="398"/>
      <c r="P42" s="179"/>
      <c r="Q42" s="33"/>
      <c r="R42" s="33"/>
      <c r="S42" s="33"/>
      <c r="T42" s="354"/>
      <c r="U42" s="478"/>
      <c r="V42" s="478"/>
      <c r="W42" s="478"/>
      <c r="X42" s="353"/>
      <c r="Y42" s="354"/>
      <c r="Z42" s="354"/>
      <c r="AA42" s="354"/>
    </row>
    <row r="43" spans="1:27" ht="10" customHeight="1" thickBot="1" x14ac:dyDescent="0.25">
      <c r="A43" s="353"/>
      <c r="B43" s="353"/>
      <c r="C43" s="400" t="s">
        <v>24</v>
      </c>
      <c r="D43" s="401"/>
      <c r="E43" s="419"/>
      <c r="F43" s="420"/>
      <c r="G43" s="85">
        <v>9</v>
      </c>
      <c r="H43" s="187" t="str">
        <f t="shared" si="11"/>
        <v/>
      </c>
      <c r="I43" s="67" t="str">
        <f t="shared" si="12"/>
        <v/>
      </c>
      <c r="J43" s="64" t="str">
        <f t="shared" si="13"/>
        <v/>
      </c>
      <c r="K43" s="6" t="str">
        <f t="shared" si="14"/>
        <v/>
      </c>
      <c r="L43" s="201"/>
      <c r="M43" s="202"/>
      <c r="N43" s="203"/>
      <c r="O43" s="398"/>
      <c r="P43" s="179"/>
      <c r="T43" s="354"/>
      <c r="U43" s="478"/>
      <c r="V43" s="478"/>
      <c r="W43" s="478"/>
      <c r="X43" s="353"/>
      <c r="Y43" s="354"/>
      <c r="Z43" s="354"/>
      <c r="AA43" s="354"/>
    </row>
    <row r="44" spans="1:27" ht="10" customHeight="1" x14ac:dyDescent="0.2">
      <c r="A44" s="353"/>
      <c r="B44" s="353"/>
      <c r="C44" s="115" t="s">
        <v>21</v>
      </c>
      <c r="D44" s="116">
        <v>37.86</v>
      </c>
      <c r="E44" s="419"/>
      <c r="F44" s="420"/>
      <c r="G44" s="85">
        <v>10</v>
      </c>
      <c r="H44" s="187" t="str">
        <f t="shared" si="11"/>
        <v/>
      </c>
      <c r="I44" s="67" t="str">
        <f t="shared" si="12"/>
        <v/>
      </c>
      <c r="J44" s="64" t="str">
        <f t="shared" si="13"/>
        <v/>
      </c>
      <c r="K44" s="6" t="str">
        <f t="shared" si="14"/>
        <v/>
      </c>
      <c r="L44" s="201"/>
      <c r="M44" s="202"/>
      <c r="N44" s="203"/>
      <c r="O44" s="398"/>
      <c r="P44" s="179"/>
      <c r="T44" s="354"/>
      <c r="U44" s="478"/>
      <c r="V44" s="478"/>
      <c r="W44" s="478"/>
      <c r="X44" s="353"/>
      <c r="Y44" s="354"/>
      <c r="Z44" s="354"/>
      <c r="AA44" s="354"/>
    </row>
    <row r="45" spans="1:27" ht="10" customHeight="1" x14ac:dyDescent="0.2">
      <c r="A45" s="353"/>
      <c r="B45" s="353"/>
      <c r="C45" s="117" t="s">
        <v>23</v>
      </c>
      <c r="D45" s="118">
        <v>30</v>
      </c>
      <c r="E45" s="419"/>
      <c r="F45" s="420"/>
      <c r="G45" s="85">
        <v>11</v>
      </c>
      <c r="H45" s="187" t="str">
        <f t="shared" si="11"/>
        <v/>
      </c>
      <c r="I45" s="67" t="str">
        <f t="shared" si="12"/>
        <v/>
      </c>
      <c r="J45" s="64" t="str">
        <f t="shared" si="13"/>
        <v/>
      </c>
      <c r="K45" s="6" t="str">
        <f t="shared" si="14"/>
        <v/>
      </c>
      <c r="L45" s="201"/>
      <c r="M45" s="202"/>
      <c r="N45" s="203"/>
      <c r="O45" s="398"/>
      <c r="P45" s="179"/>
      <c r="T45" s="354"/>
      <c r="U45" s="478"/>
      <c r="V45" s="478"/>
      <c r="W45" s="478"/>
      <c r="X45" s="353"/>
      <c r="Y45" s="354"/>
      <c r="Z45" s="354"/>
      <c r="AA45" s="354"/>
    </row>
    <row r="46" spans="1:27" ht="10" customHeight="1" thickBot="1" x14ac:dyDescent="0.25">
      <c r="A46" s="353"/>
      <c r="B46" s="353"/>
      <c r="C46" s="119" t="s">
        <v>22</v>
      </c>
      <c r="D46" s="120">
        <v>27</v>
      </c>
      <c r="E46" s="421"/>
      <c r="F46" s="422"/>
      <c r="G46" s="86">
        <v>12</v>
      </c>
      <c r="H46" s="188" t="str">
        <f t="shared" si="11"/>
        <v/>
      </c>
      <c r="I46" s="72" t="str">
        <f t="shared" si="12"/>
        <v/>
      </c>
      <c r="J46" s="69" t="str">
        <f t="shared" si="13"/>
        <v/>
      </c>
      <c r="K46" s="7" t="str">
        <f t="shared" si="14"/>
        <v/>
      </c>
      <c r="L46" s="204"/>
      <c r="M46" s="205"/>
      <c r="N46" s="206"/>
      <c r="O46" s="399"/>
      <c r="P46" s="179"/>
      <c r="T46" s="354"/>
      <c r="U46" s="478"/>
      <c r="V46" s="478"/>
      <c r="W46" s="478"/>
      <c r="X46" s="353"/>
      <c r="Y46" s="354"/>
      <c r="Z46" s="354"/>
      <c r="AA46" s="354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A46"/>
  <sheetViews>
    <sheetView topLeftCell="A29" zoomScale="125" zoomScaleNormal="125" workbookViewId="0">
      <selection activeCell="J53" sqref="J5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3" width="6.6640625" style="189" customWidth="1"/>
    <col min="14" max="14" width="7.33203125" style="52" customWidth="1"/>
    <col min="15" max="15" width="10.6640625" style="52" customWidth="1"/>
    <col min="16" max="16" width="7.33203125" style="180" hidden="1" customWidth="1"/>
    <col min="17" max="17" width="9.5" style="55" hidden="1" customWidth="1"/>
    <col min="18" max="18" width="5.1640625" style="55" hidden="1" customWidth="1"/>
    <col min="19" max="19" width="9.33203125" style="52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2" customWidth="1"/>
    <col min="24" max="24" width="4.5" style="10" customWidth="1"/>
    <col min="25" max="25" width="5.6640625" style="10" customWidth="1"/>
    <col min="26" max="26" width="15.6640625" style="55" customWidth="1"/>
    <col min="27" max="27" width="18.5" style="52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3"/>
      <c r="C2" s="355" t="s">
        <v>44</v>
      </c>
      <c r="D2" s="356"/>
      <c r="E2" s="364" t="s">
        <v>2</v>
      </c>
      <c r="F2" s="365"/>
      <c r="G2" s="366"/>
      <c r="H2" s="91" t="s">
        <v>1</v>
      </c>
      <c r="I2" s="93" t="s">
        <v>49</v>
      </c>
      <c r="J2" s="88" t="s">
        <v>8</v>
      </c>
      <c r="K2" s="88" t="s">
        <v>38</v>
      </c>
      <c r="L2" s="207" t="s">
        <v>21</v>
      </c>
      <c r="M2" s="197" t="s">
        <v>23</v>
      </c>
      <c r="N2" s="196" t="s">
        <v>22</v>
      </c>
      <c r="O2" s="92" t="s">
        <v>5</v>
      </c>
      <c r="P2" s="364" t="s">
        <v>28</v>
      </c>
      <c r="Q2" s="365"/>
      <c r="R2" s="365"/>
      <c r="S2" s="366"/>
      <c r="T2" s="354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3"/>
      <c r="C3" s="357"/>
      <c r="D3" s="358"/>
      <c r="E3" s="479" t="s">
        <v>7</v>
      </c>
      <c r="F3" s="480"/>
      <c r="G3" s="480"/>
      <c r="H3" s="51" t="str">
        <f t="shared" ref="H3" si="0">IFERROR(VLOOKUP($J3,$Y$2:$AB$34,2,0),"")</f>
        <v>Imogen List</v>
      </c>
      <c r="I3" s="272" t="str">
        <f t="shared" ref="I3" si="1">IFERROR(VLOOKUP($J3,$Y$2:$AB$34,3,0),"")</f>
        <v>The Chauncy School</v>
      </c>
      <c r="J3" s="5">
        <v>240</v>
      </c>
      <c r="K3" s="8">
        <v>29.69</v>
      </c>
      <c r="L3" s="198" t="str">
        <f>IF($K3&gt;$D$44,IF($K3&gt;0,"NEW","" )," ")</f>
        <v xml:space="preserve"> </v>
      </c>
      <c r="M3" s="199" t="str">
        <f>IF($K3&gt;$D$45,IF($K3&gt;0,"YES","" )," ")</f>
        <v xml:space="preserve"> </v>
      </c>
      <c r="N3" s="200" t="str">
        <f>IF($K3&gt;$D$46,IF($K3&gt;0,"YES","" )," ")</f>
        <v xml:space="preserve"> </v>
      </c>
      <c r="O3" s="74">
        <f>IF(K3&gt;0,RANK(K3,$K$3:$K$34,0),"No Thrower")</f>
        <v>3</v>
      </c>
      <c r="P3" s="176">
        <f>K3</f>
        <v>29.69</v>
      </c>
      <c r="Q3" s="96" t="str">
        <f t="shared" ref="Q3:R34" si="2">H3</f>
        <v>Imogen List</v>
      </c>
      <c r="R3" s="96" t="str">
        <f t="shared" si="2"/>
        <v>The Chauncy School</v>
      </c>
      <c r="S3" s="63">
        <f>J3</f>
        <v>240</v>
      </c>
      <c r="T3" s="354"/>
      <c r="U3" s="371"/>
      <c r="V3" s="372"/>
      <c r="W3" s="373"/>
      <c r="X3" s="353"/>
      <c r="Y3" s="47">
        <v>240</v>
      </c>
      <c r="Z3" s="125" t="s">
        <v>206</v>
      </c>
      <c r="AA3" s="174" t="s">
        <v>207</v>
      </c>
    </row>
    <row r="4" spans="1:27" ht="10" customHeight="1" x14ac:dyDescent="0.2">
      <c r="A4" s="353"/>
      <c r="B4" s="353"/>
      <c r="C4" s="357"/>
      <c r="D4" s="358"/>
      <c r="E4" s="481"/>
      <c r="F4" s="482"/>
      <c r="G4" s="482"/>
      <c r="H4" s="37" t="str">
        <f>IFERROR(VLOOKUP($J4,$Y$2:$AB$34,2,0),"")</f>
        <v>Finley Francis</v>
      </c>
      <c r="I4" s="24" t="str">
        <f>IFERROR(VLOOKUP($J4,$Y$2:$AB$34,3,0),"")</f>
        <v>St Albans High School for Girls</v>
      </c>
      <c r="J4" s="16">
        <v>247</v>
      </c>
      <c r="K4" s="6">
        <v>27.61</v>
      </c>
      <c r="L4" s="201" t="str">
        <f t="shared" ref="L4:L42" si="3">IF($K4&gt;$D$44,IF($K4&gt;0,"NEW","" )," ")</f>
        <v xml:space="preserve"> </v>
      </c>
      <c r="M4" s="202" t="str">
        <f t="shared" ref="M4:M42" si="4">IF($K4&gt;$D$45,IF($K4&gt;0,"YES","" )," ")</f>
        <v xml:space="preserve"> </v>
      </c>
      <c r="N4" s="203" t="str">
        <f t="shared" ref="N4:N42" si="5">IF($K4&gt;$D$46,IF($K4&gt;0,"YES","" )," ")</f>
        <v xml:space="preserve"> </v>
      </c>
      <c r="O4" s="83">
        <f t="shared" ref="O4:O34" si="6">IF(K4&gt;0,RANK(K4,$K$3:$K$34,0),"No Thrower")</f>
        <v>4</v>
      </c>
      <c r="P4" s="177">
        <f t="shared" ref="P4:P34" si="7">K4</f>
        <v>27.61</v>
      </c>
      <c r="Q4" s="95" t="str">
        <f t="shared" si="2"/>
        <v>Finley Francis</v>
      </c>
      <c r="R4" s="95" t="str">
        <f t="shared" si="2"/>
        <v>St Albans High School for Girls</v>
      </c>
      <c r="S4" s="68">
        <f t="shared" ref="S4:S34" si="8">J4</f>
        <v>247</v>
      </c>
      <c r="T4" s="354"/>
      <c r="U4" s="383" t="s">
        <v>26</v>
      </c>
      <c r="V4" s="384"/>
      <c r="W4" s="385"/>
      <c r="X4" s="353"/>
      <c r="Y4" s="47">
        <v>247</v>
      </c>
      <c r="Z4" s="125" t="s">
        <v>208</v>
      </c>
      <c r="AA4" s="174" t="s">
        <v>86</v>
      </c>
    </row>
    <row r="5" spans="1:27" ht="10" customHeight="1" x14ac:dyDescent="0.2">
      <c r="A5" s="353"/>
      <c r="B5" s="353"/>
      <c r="C5" s="357"/>
      <c r="D5" s="358"/>
      <c r="E5" s="481"/>
      <c r="F5" s="482"/>
      <c r="G5" s="482"/>
      <c r="H5" s="37" t="str">
        <f t="shared" ref="H5:H34" si="9">IFERROR(VLOOKUP($J5,$Y$2:$AB$34,2,0),"")</f>
        <v>Poppy Radford</v>
      </c>
      <c r="I5" s="24" t="str">
        <f t="shared" ref="I5:I34" si="10">IFERROR(VLOOKUP($J5,$Y$2:$AB$34,3,0),"")</f>
        <v>Hitchin Girls School</v>
      </c>
      <c r="J5" s="16">
        <v>351</v>
      </c>
      <c r="K5" s="6">
        <v>33.64</v>
      </c>
      <c r="L5" s="201" t="str">
        <f t="shared" si="3"/>
        <v xml:space="preserve"> </v>
      </c>
      <c r="M5" s="202" t="str">
        <f t="shared" si="4"/>
        <v xml:space="preserve"> </v>
      </c>
      <c r="N5" s="203" t="str">
        <f t="shared" si="5"/>
        <v xml:space="preserve"> </v>
      </c>
      <c r="O5" s="83">
        <f t="shared" si="6"/>
        <v>1</v>
      </c>
      <c r="P5" s="177">
        <f t="shared" si="7"/>
        <v>33.64</v>
      </c>
      <c r="Q5" s="95" t="str">
        <f t="shared" si="2"/>
        <v>Poppy Radford</v>
      </c>
      <c r="R5" s="95" t="str">
        <f t="shared" si="2"/>
        <v>Hitchin Girls School</v>
      </c>
      <c r="S5" s="68">
        <f t="shared" si="8"/>
        <v>351</v>
      </c>
      <c r="T5" s="354"/>
      <c r="U5" s="386"/>
      <c r="V5" s="387"/>
      <c r="W5" s="388"/>
      <c r="X5" s="353"/>
      <c r="Y5" s="47">
        <v>278</v>
      </c>
      <c r="Z5" s="125" t="s">
        <v>209</v>
      </c>
      <c r="AA5" s="174" t="s">
        <v>91</v>
      </c>
    </row>
    <row r="6" spans="1:27" ht="10" customHeight="1" x14ac:dyDescent="0.2">
      <c r="A6" s="353"/>
      <c r="B6" s="353"/>
      <c r="C6" s="357"/>
      <c r="D6" s="358"/>
      <c r="E6" s="481"/>
      <c r="F6" s="482"/>
      <c r="G6" s="482"/>
      <c r="H6" s="37" t="str">
        <f t="shared" si="9"/>
        <v>Raameen Affan</v>
      </c>
      <c r="I6" s="24" t="str">
        <f t="shared" si="10"/>
        <v>Haberdashers' Aske's School for Girls</v>
      </c>
      <c r="J6" s="16">
        <v>470</v>
      </c>
      <c r="K6" s="6">
        <v>15.21</v>
      </c>
      <c r="L6" s="201" t="str">
        <f t="shared" si="3"/>
        <v xml:space="preserve"> </v>
      </c>
      <c r="M6" s="202" t="str">
        <f t="shared" si="4"/>
        <v xml:space="preserve"> </v>
      </c>
      <c r="N6" s="203" t="str">
        <f t="shared" si="5"/>
        <v xml:space="preserve"> </v>
      </c>
      <c r="O6" s="83">
        <f t="shared" si="6"/>
        <v>8</v>
      </c>
      <c r="P6" s="177">
        <f t="shared" si="7"/>
        <v>15.21</v>
      </c>
      <c r="Q6" s="95" t="str">
        <f t="shared" si="2"/>
        <v>Raameen Affan</v>
      </c>
      <c r="R6" s="95" t="str">
        <f t="shared" si="2"/>
        <v>Haberdashers' Aske's School for Girls</v>
      </c>
      <c r="S6" s="68">
        <f t="shared" si="8"/>
        <v>470</v>
      </c>
      <c r="T6" s="354"/>
      <c r="U6" s="386"/>
      <c r="V6" s="387"/>
      <c r="W6" s="388"/>
      <c r="X6" s="353"/>
      <c r="Y6" s="47">
        <v>351</v>
      </c>
      <c r="Z6" s="125" t="s">
        <v>210</v>
      </c>
      <c r="AA6" s="174" t="s">
        <v>117</v>
      </c>
    </row>
    <row r="7" spans="1:27" ht="10" customHeight="1" x14ac:dyDescent="0.2">
      <c r="A7" s="353"/>
      <c r="B7" s="353"/>
      <c r="C7" s="357"/>
      <c r="D7" s="358"/>
      <c r="E7" s="481"/>
      <c r="F7" s="482"/>
      <c r="G7" s="482"/>
      <c r="H7" s="37" t="str">
        <f t="shared" si="9"/>
        <v>Zara Simon</v>
      </c>
      <c r="I7" s="24" t="str">
        <f t="shared" si="10"/>
        <v>Parmiter's</v>
      </c>
      <c r="J7" s="16">
        <v>353</v>
      </c>
      <c r="K7" s="6">
        <v>18.850000000000001</v>
      </c>
      <c r="L7" s="201" t="str">
        <f t="shared" si="3"/>
        <v xml:space="preserve"> </v>
      </c>
      <c r="M7" s="202" t="str">
        <f t="shared" si="4"/>
        <v xml:space="preserve"> </v>
      </c>
      <c r="N7" s="203" t="str">
        <f t="shared" si="5"/>
        <v xml:space="preserve"> </v>
      </c>
      <c r="O7" s="83">
        <f t="shared" si="6"/>
        <v>6</v>
      </c>
      <c r="P7" s="177">
        <f t="shared" si="7"/>
        <v>18.850000000000001</v>
      </c>
      <c r="Q7" s="95" t="str">
        <f t="shared" si="2"/>
        <v>Zara Simon</v>
      </c>
      <c r="R7" s="95" t="str">
        <f t="shared" si="2"/>
        <v>Parmiter's</v>
      </c>
      <c r="S7" s="68">
        <f t="shared" si="8"/>
        <v>353</v>
      </c>
      <c r="T7" s="354"/>
      <c r="U7" s="383" t="s">
        <v>32</v>
      </c>
      <c r="V7" s="384"/>
      <c r="W7" s="385"/>
      <c r="X7" s="353"/>
      <c r="Y7" s="47">
        <v>353</v>
      </c>
      <c r="Z7" s="125" t="s">
        <v>211</v>
      </c>
      <c r="AA7" s="174" t="s">
        <v>104</v>
      </c>
    </row>
    <row r="8" spans="1:27" ht="10" customHeight="1" x14ac:dyDescent="0.2">
      <c r="A8" s="353"/>
      <c r="B8" s="353"/>
      <c r="C8" s="357"/>
      <c r="D8" s="358"/>
      <c r="E8" s="481"/>
      <c r="F8" s="482"/>
      <c r="G8" s="482"/>
      <c r="H8" s="37" t="str">
        <f t="shared" si="9"/>
        <v>Talia Williams</v>
      </c>
      <c r="I8" s="24" t="str">
        <f t="shared" si="10"/>
        <v>Berkhamsted</v>
      </c>
      <c r="J8" s="16">
        <v>401</v>
      </c>
      <c r="K8" s="6">
        <v>29.91</v>
      </c>
      <c r="L8" s="201" t="str">
        <f t="shared" si="3"/>
        <v xml:space="preserve"> </v>
      </c>
      <c r="M8" s="202" t="str">
        <f t="shared" si="4"/>
        <v xml:space="preserve"> </v>
      </c>
      <c r="N8" s="203" t="str">
        <f t="shared" si="5"/>
        <v xml:space="preserve"> </v>
      </c>
      <c r="O8" s="83">
        <f t="shared" si="6"/>
        <v>2</v>
      </c>
      <c r="P8" s="177">
        <f t="shared" si="7"/>
        <v>29.91</v>
      </c>
      <c r="Q8" s="95" t="str">
        <f t="shared" si="2"/>
        <v>Talia Williams</v>
      </c>
      <c r="R8" s="95" t="str">
        <f t="shared" si="2"/>
        <v>Berkhamsted</v>
      </c>
      <c r="S8" s="68">
        <f t="shared" si="8"/>
        <v>401</v>
      </c>
      <c r="T8" s="354"/>
      <c r="U8" s="386"/>
      <c r="V8" s="387"/>
      <c r="W8" s="388"/>
      <c r="X8" s="353"/>
      <c r="Y8" s="47">
        <v>367</v>
      </c>
      <c r="Z8" s="125" t="s">
        <v>212</v>
      </c>
      <c r="AA8" s="174" t="s">
        <v>107</v>
      </c>
    </row>
    <row r="9" spans="1:27" ht="10" customHeight="1" x14ac:dyDescent="0.2">
      <c r="A9" s="353"/>
      <c r="B9" s="353"/>
      <c r="C9" s="357"/>
      <c r="D9" s="358"/>
      <c r="E9" s="481"/>
      <c r="F9" s="482"/>
      <c r="G9" s="482"/>
      <c r="H9" s="38" t="str">
        <f t="shared" si="9"/>
        <v>Robyn Coregan</v>
      </c>
      <c r="I9" s="25" t="str">
        <f t="shared" si="10"/>
        <v>The Adeyfield Academy</v>
      </c>
      <c r="J9" s="16">
        <v>278</v>
      </c>
      <c r="K9" s="6">
        <v>15.22</v>
      </c>
      <c r="L9" s="201" t="str">
        <f t="shared" si="3"/>
        <v xml:space="preserve"> </v>
      </c>
      <c r="M9" s="202" t="str">
        <f t="shared" si="4"/>
        <v xml:space="preserve"> </v>
      </c>
      <c r="N9" s="203" t="str">
        <f t="shared" si="5"/>
        <v xml:space="preserve"> </v>
      </c>
      <c r="O9" s="83">
        <f t="shared" si="6"/>
        <v>7</v>
      </c>
      <c r="P9" s="177">
        <f t="shared" si="7"/>
        <v>15.22</v>
      </c>
      <c r="Q9" s="95" t="str">
        <f t="shared" si="2"/>
        <v>Robyn Coregan</v>
      </c>
      <c r="R9" s="95" t="str">
        <f t="shared" si="2"/>
        <v>The Adeyfield Academy</v>
      </c>
      <c r="S9" s="68">
        <f t="shared" si="8"/>
        <v>278</v>
      </c>
      <c r="T9" s="354"/>
      <c r="U9" s="386"/>
      <c r="V9" s="387"/>
      <c r="W9" s="388"/>
      <c r="X9" s="353"/>
      <c r="Y9" s="47">
        <v>401</v>
      </c>
      <c r="Z9" s="125" t="s">
        <v>201</v>
      </c>
      <c r="AA9" s="174" t="s">
        <v>120</v>
      </c>
    </row>
    <row r="10" spans="1:27" ht="10" customHeight="1" x14ac:dyDescent="0.2">
      <c r="A10" s="353"/>
      <c r="B10" s="353"/>
      <c r="C10" s="357"/>
      <c r="D10" s="358"/>
      <c r="E10" s="481"/>
      <c r="F10" s="482"/>
      <c r="G10" s="482"/>
      <c r="H10" s="37" t="str">
        <f t="shared" si="9"/>
        <v>Jenna-may Botha</v>
      </c>
      <c r="I10" s="24" t="str">
        <f t="shared" si="10"/>
        <v>The Adeyfield Academy</v>
      </c>
      <c r="J10" s="16">
        <v>463</v>
      </c>
      <c r="K10" s="6">
        <v>21.9</v>
      </c>
      <c r="L10" s="201" t="str">
        <f t="shared" si="3"/>
        <v xml:space="preserve"> </v>
      </c>
      <c r="M10" s="202" t="str">
        <f t="shared" si="4"/>
        <v xml:space="preserve"> </v>
      </c>
      <c r="N10" s="203" t="str">
        <f t="shared" si="5"/>
        <v xml:space="preserve"> </v>
      </c>
      <c r="O10" s="83">
        <f t="shared" si="6"/>
        <v>5</v>
      </c>
      <c r="P10" s="177">
        <f t="shared" si="7"/>
        <v>21.9</v>
      </c>
      <c r="Q10" s="95" t="str">
        <f t="shared" si="2"/>
        <v>Jenna-may Botha</v>
      </c>
      <c r="R10" s="95" t="str">
        <f t="shared" si="2"/>
        <v>The Adeyfield Academy</v>
      </c>
      <c r="S10" s="68">
        <f t="shared" si="8"/>
        <v>463</v>
      </c>
      <c r="T10" s="354"/>
      <c r="U10" s="389" t="s">
        <v>31</v>
      </c>
      <c r="V10" s="390"/>
      <c r="W10" s="391"/>
      <c r="X10" s="353"/>
      <c r="Y10" s="47">
        <v>439</v>
      </c>
      <c r="Z10" s="125" t="s">
        <v>63</v>
      </c>
      <c r="AA10" s="174" t="s">
        <v>64</v>
      </c>
    </row>
    <row r="11" spans="1:27" ht="10" customHeight="1" x14ac:dyDescent="0.2">
      <c r="A11" s="353"/>
      <c r="B11" s="353"/>
      <c r="C11" s="357"/>
      <c r="D11" s="358"/>
      <c r="E11" s="481"/>
      <c r="F11" s="482"/>
      <c r="G11" s="482"/>
      <c r="H11" s="37" t="str">
        <f t="shared" si="9"/>
        <v/>
      </c>
      <c r="I11" s="24" t="str">
        <f t="shared" si="10"/>
        <v/>
      </c>
      <c r="J11" s="16"/>
      <c r="K11" s="6"/>
      <c r="L11" s="201" t="str">
        <f t="shared" si="3"/>
        <v xml:space="preserve"> </v>
      </c>
      <c r="M11" s="202" t="str">
        <f t="shared" si="4"/>
        <v xml:space="preserve"> </v>
      </c>
      <c r="N11" s="203" t="str">
        <f t="shared" si="5"/>
        <v xml:space="preserve"> </v>
      </c>
      <c r="O11" s="83" t="str">
        <f t="shared" si="6"/>
        <v>No Thrower</v>
      </c>
      <c r="P11" s="177">
        <f t="shared" si="7"/>
        <v>0</v>
      </c>
      <c r="Q11" s="95" t="str">
        <f t="shared" si="2"/>
        <v/>
      </c>
      <c r="R11" s="95" t="str">
        <f t="shared" si="2"/>
        <v/>
      </c>
      <c r="S11" s="68">
        <f t="shared" si="8"/>
        <v>0</v>
      </c>
      <c r="T11" s="354"/>
      <c r="U11" s="392"/>
      <c r="V11" s="393"/>
      <c r="W11" s="394"/>
      <c r="X11" s="353"/>
      <c r="Y11" s="47">
        <v>463</v>
      </c>
      <c r="Z11" s="125" t="s">
        <v>185</v>
      </c>
      <c r="AA11" s="174" t="s">
        <v>91</v>
      </c>
    </row>
    <row r="12" spans="1:27" ht="10" customHeight="1" x14ac:dyDescent="0.2">
      <c r="A12" s="353"/>
      <c r="B12" s="353"/>
      <c r="C12" s="357"/>
      <c r="D12" s="358"/>
      <c r="E12" s="481"/>
      <c r="F12" s="482"/>
      <c r="G12" s="482"/>
      <c r="H12" s="37" t="str">
        <f t="shared" si="9"/>
        <v/>
      </c>
      <c r="I12" s="24" t="str">
        <f t="shared" si="10"/>
        <v/>
      </c>
      <c r="J12" s="16"/>
      <c r="K12" s="6"/>
      <c r="L12" s="201" t="str">
        <f t="shared" si="3"/>
        <v xml:space="preserve"> </v>
      </c>
      <c r="M12" s="202" t="str">
        <f t="shared" si="4"/>
        <v xml:space="preserve"> </v>
      </c>
      <c r="N12" s="203" t="str">
        <f t="shared" si="5"/>
        <v xml:space="preserve"> </v>
      </c>
      <c r="O12" s="83" t="str">
        <f t="shared" si="6"/>
        <v>No Thrower</v>
      </c>
      <c r="P12" s="177">
        <f t="shared" si="7"/>
        <v>0</v>
      </c>
      <c r="Q12" s="95" t="str">
        <f t="shared" si="2"/>
        <v/>
      </c>
      <c r="R12" s="95" t="str">
        <f t="shared" si="2"/>
        <v/>
      </c>
      <c r="S12" s="68">
        <f t="shared" si="8"/>
        <v>0</v>
      </c>
      <c r="T12" s="354"/>
      <c r="U12" s="395"/>
      <c r="V12" s="396"/>
      <c r="W12" s="397"/>
      <c r="X12" s="353"/>
      <c r="Y12" s="47">
        <v>470</v>
      </c>
      <c r="Z12" s="125" t="s">
        <v>213</v>
      </c>
      <c r="AA12" s="174" t="s">
        <v>68</v>
      </c>
    </row>
    <row r="13" spans="1:27" ht="10" customHeight="1" x14ac:dyDescent="0.2">
      <c r="A13" s="353"/>
      <c r="B13" s="353"/>
      <c r="C13" s="357"/>
      <c r="D13" s="358"/>
      <c r="E13" s="481"/>
      <c r="F13" s="482"/>
      <c r="G13" s="482"/>
      <c r="H13" s="37" t="str">
        <f t="shared" si="9"/>
        <v/>
      </c>
      <c r="I13" s="24" t="str">
        <f t="shared" si="10"/>
        <v/>
      </c>
      <c r="J13" s="16"/>
      <c r="K13" s="6"/>
      <c r="L13" s="201" t="str">
        <f t="shared" si="3"/>
        <v xml:space="preserve"> </v>
      </c>
      <c r="M13" s="202" t="str">
        <f t="shared" si="4"/>
        <v xml:space="preserve"> </v>
      </c>
      <c r="N13" s="203" t="str">
        <f t="shared" si="5"/>
        <v xml:space="preserve"> </v>
      </c>
      <c r="O13" s="83" t="str">
        <f t="shared" si="6"/>
        <v>No Thrower</v>
      </c>
      <c r="P13" s="177">
        <f t="shared" si="7"/>
        <v>0</v>
      </c>
      <c r="Q13" s="95" t="str">
        <f t="shared" si="2"/>
        <v/>
      </c>
      <c r="R13" s="95" t="str">
        <f t="shared" si="2"/>
        <v/>
      </c>
      <c r="S13" s="68">
        <f t="shared" si="8"/>
        <v>0</v>
      </c>
      <c r="T13" s="354"/>
      <c r="U13" s="389"/>
      <c r="V13" s="390"/>
      <c r="W13" s="391"/>
      <c r="X13" s="353"/>
      <c r="Y13" s="47"/>
      <c r="Z13" s="125"/>
      <c r="AA13" s="174"/>
    </row>
    <row r="14" spans="1:27" ht="10" customHeight="1" x14ac:dyDescent="0.2">
      <c r="A14" s="353"/>
      <c r="B14" s="353"/>
      <c r="C14" s="357"/>
      <c r="D14" s="358"/>
      <c r="E14" s="481"/>
      <c r="F14" s="482"/>
      <c r="G14" s="482"/>
      <c r="H14" s="37" t="str">
        <f t="shared" si="9"/>
        <v/>
      </c>
      <c r="I14" s="24" t="str">
        <f t="shared" si="10"/>
        <v/>
      </c>
      <c r="J14" s="16"/>
      <c r="K14" s="6"/>
      <c r="L14" s="201" t="str">
        <f t="shared" si="3"/>
        <v xml:space="preserve"> </v>
      </c>
      <c r="M14" s="202" t="str">
        <f t="shared" si="4"/>
        <v xml:space="preserve"> </v>
      </c>
      <c r="N14" s="203" t="str">
        <f t="shared" si="5"/>
        <v xml:space="preserve"> </v>
      </c>
      <c r="O14" s="83" t="str">
        <f t="shared" si="6"/>
        <v>No Thrower</v>
      </c>
      <c r="P14" s="177">
        <f t="shared" si="7"/>
        <v>0</v>
      </c>
      <c r="Q14" s="95" t="str">
        <f t="shared" si="2"/>
        <v/>
      </c>
      <c r="R14" s="95" t="str">
        <f t="shared" si="2"/>
        <v/>
      </c>
      <c r="S14" s="68">
        <f t="shared" si="8"/>
        <v>0</v>
      </c>
      <c r="T14" s="354"/>
      <c r="U14" s="392"/>
      <c r="V14" s="393"/>
      <c r="W14" s="394"/>
      <c r="X14" s="353"/>
      <c r="Y14" s="47"/>
      <c r="Z14" s="125"/>
      <c r="AA14" s="174"/>
    </row>
    <row r="15" spans="1:27" ht="10" customHeight="1" x14ac:dyDescent="0.2">
      <c r="A15" s="353"/>
      <c r="B15" s="353"/>
      <c r="C15" s="357"/>
      <c r="D15" s="358"/>
      <c r="E15" s="481"/>
      <c r="F15" s="482"/>
      <c r="G15" s="482"/>
      <c r="H15" s="37" t="str">
        <f t="shared" si="9"/>
        <v/>
      </c>
      <c r="I15" s="24" t="str">
        <f t="shared" si="10"/>
        <v/>
      </c>
      <c r="J15" s="16"/>
      <c r="K15" s="6"/>
      <c r="L15" s="201" t="str">
        <f t="shared" si="3"/>
        <v xml:space="preserve"> </v>
      </c>
      <c r="M15" s="202" t="str">
        <f t="shared" si="4"/>
        <v xml:space="preserve"> </v>
      </c>
      <c r="N15" s="203" t="str">
        <f t="shared" si="5"/>
        <v xml:space="preserve"> </v>
      </c>
      <c r="O15" s="83" t="str">
        <f t="shared" si="6"/>
        <v>No Thrower</v>
      </c>
      <c r="P15" s="177">
        <f t="shared" si="7"/>
        <v>0</v>
      </c>
      <c r="Q15" s="95" t="str">
        <f t="shared" si="2"/>
        <v/>
      </c>
      <c r="R15" s="95" t="str">
        <f t="shared" si="2"/>
        <v/>
      </c>
      <c r="S15" s="68">
        <f t="shared" si="8"/>
        <v>0</v>
      </c>
      <c r="T15" s="354"/>
      <c r="U15" s="395"/>
      <c r="V15" s="396"/>
      <c r="W15" s="397"/>
      <c r="X15" s="353"/>
      <c r="Y15" s="47"/>
      <c r="Z15" s="125"/>
      <c r="AA15" s="174"/>
    </row>
    <row r="16" spans="1:27" ht="10" customHeight="1" x14ac:dyDescent="0.2">
      <c r="A16" s="353"/>
      <c r="B16" s="353"/>
      <c r="C16" s="357"/>
      <c r="D16" s="358"/>
      <c r="E16" s="481"/>
      <c r="F16" s="482"/>
      <c r="G16" s="482"/>
      <c r="H16" s="39" t="str">
        <f t="shared" si="9"/>
        <v/>
      </c>
      <c r="I16" s="273" t="str">
        <f t="shared" si="10"/>
        <v/>
      </c>
      <c r="J16" s="16"/>
      <c r="K16" s="6"/>
      <c r="L16" s="201" t="str">
        <f t="shared" si="3"/>
        <v xml:space="preserve"> </v>
      </c>
      <c r="M16" s="202" t="str">
        <f t="shared" si="4"/>
        <v xml:space="preserve"> </v>
      </c>
      <c r="N16" s="203" t="str">
        <f t="shared" si="5"/>
        <v xml:space="preserve"> </v>
      </c>
      <c r="O16" s="83" t="str">
        <f t="shared" si="6"/>
        <v>No Thrower</v>
      </c>
      <c r="P16" s="177">
        <f t="shared" si="7"/>
        <v>0</v>
      </c>
      <c r="Q16" s="95" t="str">
        <f t="shared" si="2"/>
        <v/>
      </c>
      <c r="R16" s="95" t="str">
        <f t="shared" si="2"/>
        <v/>
      </c>
      <c r="S16" s="68">
        <f t="shared" si="8"/>
        <v>0</v>
      </c>
      <c r="T16" s="354"/>
      <c r="U16" s="389"/>
      <c r="V16" s="390"/>
      <c r="W16" s="391"/>
      <c r="X16" s="353"/>
      <c r="Y16" s="47"/>
      <c r="Z16" s="125"/>
      <c r="AA16" s="174"/>
    </row>
    <row r="17" spans="1:27" ht="10" customHeight="1" x14ac:dyDescent="0.2">
      <c r="A17" s="353"/>
      <c r="B17" s="353"/>
      <c r="C17" s="357"/>
      <c r="D17" s="358"/>
      <c r="E17" s="481"/>
      <c r="F17" s="482"/>
      <c r="G17" s="482"/>
      <c r="H17" s="9" t="str">
        <f t="shared" si="9"/>
        <v/>
      </c>
      <c r="I17" s="12" t="str">
        <f t="shared" si="10"/>
        <v/>
      </c>
      <c r="J17" s="1"/>
      <c r="K17" s="6"/>
      <c r="L17" s="201" t="str">
        <f t="shared" si="3"/>
        <v xml:space="preserve"> </v>
      </c>
      <c r="M17" s="202" t="str">
        <f t="shared" si="4"/>
        <v xml:space="preserve"> </v>
      </c>
      <c r="N17" s="203" t="str">
        <f t="shared" si="5"/>
        <v xml:space="preserve"> </v>
      </c>
      <c r="O17" s="83" t="str">
        <f t="shared" si="6"/>
        <v>No Thrower</v>
      </c>
      <c r="P17" s="177">
        <f t="shared" si="7"/>
        <v>0</v>
      </c>
      <c r="Q17" s="95" t="str">
        <f t="shared" si="2"/>
        <v/>
      </c>
      <c r="R17" s="95" t="str">
        <f t="shared" si="2"/>
        <v/>
      </c>
      <c r="S17" s="68">
        <f t="shared" si="8"/>
        <v>0</v>
      </c>
      <c r="T17" s="354"/>
      <c r="U17" s="392"/>
      <c r="V17" s="393"/>
      <c r="W17" s="394"/>
      <c r="X17" s="353"/>
      <c r="Y17" s="47"/>
      <c r="Z17" s="125"/>
      <c r="AA17" s="174"/>
    </row>
    <row r="18" spans="1:27" ht="10" customHeight="1" x14ac:dyDescent="0.2">
      <c r="A18" s="353"/>
      <c r="B18" s="353"/>
      <c r="C18" s="357"/>
      <c r="D18" s="358"/>
      <c r="E18" s="481"/>
      <c r="F18" s="482"/>
      <c r="G18" s="482"/>
      <c r="H18" s="9" t="str">
        <f t="shared" si="9"/>
        <v/>
      </c>
      <c r="I18" s="12" t="str">
        <f t="shared" si="10"/>
        <v/>
      </c>
      <c r="J18" s="1"/>
      <c r="K18" s="6"/>
      <c r="L18" s="201" t="str">
        <f t="shared" si="3"/>
        <v xml:space="preserve"> </v>
      </c>
      <c r="M18" s="202" t="str">
        <f t="shared" si="4"/>
        <v xml:space="preserve"> </v>
      </c>
      <c r="N18" s="203" t="str">
        <f t="shared" si="5"/>
        <v xml:space="preserve"> </v>
      </c>
      <c r="O18" s="83" t="str">
        <f t="shared" si="6"/>
        <v>No Thrower</v>
      </c>
      <c r="P18" s="177">
        <f t="shared" si="7"/>
        <v>0</v>
      </c>
      <c r="Q18" s="95" t="str">
        <f t="shared" si="2"/>
        <v/>
      </c>
      <c r="R18" s="95" t="str">
        <f t="shared" si="2"/>
        <v/>
      </c>
      <c r="S18" s="68">
        <f t="shared" si="8"/>
        <v>0</v>
      </c>
      <c r="T18" s="354"/>
      <c r="U18" s="395"/>
      <c r="V18" s="396"/>
      <c r="W18" s="397"/>
      <c r="X18" s="353"/>
      <c r="Y18" s="47"/>
      <c r="Z18" s="125"/>
      <c r="AA18" s="174"/>
    </row>
    <row r="19" spans="1:27" ht="10" customHeight="1" x14ac:dyDescent="0.2">
      <c r="A19" s="353"/>
      <c r="B19" s="353"/>
      <c r="C19" s="357"/>
      <c r="D19" s="358"/>
      <c r="E19" s="481"/>
      <c r="F19" s="482"/>
      <c r="G19" s="482"/>
      <c r="H19" s="38" t="str">
        <f t="shared" si="9"/>
        <v/>
      </c>
      <c r="I19" s="25" t="str">
        <f t="shared" si="10"/>
        <v/>
      </c>
      <c r="J19" s="16"/>
      <c r="K19" s="6"/>
      <c r="L19" s="201" t="str">
        <f t="shared" si="3"/>
        <v xml:space="preserve"> </v>
      </c>
      <c r="M19" s="202" t="str">
        <f t="shared" si="4"/>
        <v xml:space="preserve"> </v>
      </c>
      <c r="N19" s="203" t="str">
        <f t="shared" si="5"/>
        <v xml:space="preserve"> </v>
      </c>
      <c r="O19" s="83" t="str">
        <f t="shared" si="6"/>
        <v>No Thrower</v>
      </c>
      <c r="P19" s="177">
        <f t="shared" si="7"/>
        <v>0</v>
      </c>
      <c r="Q19" s="95" t="str">
        <f t="shared" si="2"/>
        <v/>
      </c>
      <c r="R19" s="95" t="str">
        <f t="shared" si="2"/>
        <v/>
      </c>
      <c r="S19" s="68">
        <f t="shared" si="8"/>
        <v>0</v>
      </c>
      <c r="T19" s="354"/>
      <c r="U19" s="389"/>
      <c r="V19" s="390"/>
      <c r="W19" s="391"/>
      <c r="X19" s="353"/>
      <c r="Y19" s="47"/>
      <c r="Z19" s="125"/>
      <c r="AA19" s="174"/>
    </row>
    <row r="20" spans="1:27" ht="10" customHeight="1" x14ac:dyDescent="0.2">
      <c r="A20" s="353"/>
      <c r="B20" s="353"/>
      <c r="C20" s="357"/>
      <c r="D20" s="358"/>
      <c r="E20" s="481"/>
      <c r="F20" s="482"/>
      <c r="G20" s="482"/>
      <c r="H20" s="37" t="str">
        <f t="shared" si="9"/>
        <v/>
      </c>
      <c r="I20" s="24" t="str">
        <f t="shared" si="10"/>
        <v/>
      </c>
      <c r="J20" s="16"/>
      <c r="K20" s="6"/>
      <c r="L20" s="201" t="str">
        <f t="shared" si="3"/>
        <v xml:space="preserve"> </v>
      </c>
      <c r="M20" s="202" t="str">
        <f t="shared" si="4"/>
        <v xml:space="preserve"> </v>
      </c>
      <c r="N20" s="203" t="str">
        <f t="shared" si="5"/>
        <v xml:space="preserve"> </v>
      </c>
      <c r="O20" s="83" t="str">
        <f t="shared" si="6"/>
        <v>No Thrower</v>
      </c>
      <c r="P20" s="177">
        <f t="shared" si="7"/>
        <v>0</v>
      </c>
      <c r="Q20" s="95" t="str">
        <f t="shared" si="2"/>
        <v/>
      </c>
      <c r="R20" s="95" t="str">
        <f t="shared" si="2"/>
        <v/>
      </c>
      <c r="S20" s="68">
        <f t="shared" si="8"/>
        <v>0</v>
      </c>
      <c r="T20" s="354"/>
      <c r="U20" s="392"/>
      <c r="V20" s="393"/>
      <c r="W20" s="394"/>
      <c r="X20" s="353"/>
      <c r="Y20" s="47"/>
      <c r="Z20" s="125"/>
      <c r="AA20" s="174"/>
    </row>
    <row r="21" spans="1:27" ht="10" customHeight="1" x14ac:dyDescent="0.2">
      <c r="A21" s="353"/>
      <c r="B21" s="353"/>
      <c r="C21" s="357"/>
      <c r="D21" s="358"/>
      <c r="E21" s="481"/>
      <c r="F21" s="482"/>
      <c r="G21" s="482"/>
      <c r="H21" s="38" t="str">
        <f t="shared" si="9"/>
        <v/>
      </c>
      <c r="I21" s="25" t="str">
        <f t="shared" si="10"/>
        <v/>
      </c>
      <c r="J21" s="16"/>
      <c r="K21" s="6"/>
      <c r="L21" s="201" t="str">
        <f t="shared" si="3"/>
        <v xml:space="preserve"> </v>
      </c>
      <c r="M21" s="202" t="str">
        <f t="shared" si="4"/>
        <v xml:space="preserve"> </v>
      </c>
      <c r="N21" s="203" t="str">
        <f t="shared" si="5"/>
        <v xml:space="preserve"> </v>
      </c>
      <c r="O21" s="83" t="str">
        <f t="shared" si="6"/>
        <v>No Thrower</v>
      </c>
      <c r="P21" s="177">
        <f t="shared" si="7"/>
        <v>0</v>
      </c>
      <c r="Q21" s="95" t="str">
        <f t="shared" si="2"/>
        <v/>
      </c>
      <c r="R21" s="95" t="str">
        <f t="shared" si="2"/>
        <v/>
      </c>
      <c r="S21" s="68">
        <f t="shared" si="8"/>
        <v>0</v>
      </c>
      <c r="T21" s="354"/>
      <c r="U21" s="395"/>
      <c r="V21" s="396"/>
      <c r="W21" s="397"/>
      <c r="X21" s="353"/>
      <c r="Y21" s="47"/>
      <c r="Z21" s="125"/>
      <c r="AA21" s="174"/>
    </row>
    <row r="22" spans="1:27" ht="10" customHeight="1" x14ac:dyDescent="0.2">
      <c r="A22" s="353"/>
      <c r="B22" s="353"/>
      <c r="C22" s="357"/>
      <c r="D22" s="358"/>
      <c r="E22" s="481"/>
      <c r="F22" s="482"/>
      <c r="G22" s="482"/>
      <c r="H22" s="38" t="str">
        <f t="shared" si="9"/>
        <v/>
      </c>
      <c r="I22" s="25" t="str">
        <f t="shared" si="10"/>
        <v/>
      </c>
      <c r="J22" s="16"/>
      <c r="K22" s="6"/>
      <c r="L22" s="201" t="str">
        <f t="shared" si="3"/>
        <v xml:space="preserve"> </v>
      </c>
      <c r="M22" s="202" t="str">
        <f t="shared" si="4"/>
        <v xml:space="preserve"> </v>
      </c>
      <c r="N22" s="203" t="str">
        <f t="shared" si="5"/>
        <v xml:space="preserve"> </v>
      </c>
      <c r="O22" s="83" t="str">
        <f t="shared" si="6"/>
        <v>No Thrower</v>
      </c>
      <c r="P22" s="177">
        <f t="shared" si="7"/>
        <v>0</v>
      </c>
      <c r="Q22" s="95" t="str">
        <f t="shared" si="2"/>
        <v/>
      </c>
      <c r="R22" s="95" t="str">
        <f t="shared" si="2"/>
        <v/>
      </c>
      <c r="S22" s="68">
        <f t="shared" si="8"/>
        <v>0</v>
      </c>
      <c r="T22" s="354"/>
      <c r="U22" s="402"/>
      <c r="V22" s="403"/>
      <c r="W22" s="404"/>
      <c r="X22" s="353"/>
      <c r="Y22" s="47"/>
      <c r="Z22" s="125"/>
      <c r="AA22" s="174"/>
    </row>
    <row r="23" spans="1:27" ht="10" customHeight="1" x14ac:dyDescent="0.2">
      <c r="A23" s="353"/>
      <c r="B23" s="353"/>
      <c r="C23" s="357"/>
      <c r="D23" s="358"/>
      <c r="E23" s="481"/>
      <c r="F23" s="482"/>
      <c r="G23" s="482"/>
      <c r="H23" s="37" t="str">
        <f t="shared" si="9"/>
        <v/>
      </c>
      <c r="I23" s="24" t="str">
        <f t="shared" si="10"/>
        <v/>
      </c>
      <c r="J23" s="16"/>
      <c r="K23" s="6"/>
      <c r="L23" s="201" t="str">
        <f t="shared" si="3"/>
        <v xml:space="preserve"> </v>
      </c>
      <c r="M23" s="202" t="str">
        <f t="shared" si="4"/>
        <v xml:space="preserve"> </v>
      </c>
      <c r="N23" s="203" t="str">
        <f t="shared" si="5"/>
        <v xml:space="preserve"> </v>
      </c>
      <c r="O23" s="83" t="str">
        <f t="shared" si="6"/>
        <v>No Thrower</v>
      </c>
      <c r="P23" s="177">
        <f t="shared" si="7"/>
        <v>0</v>
      </c>
      <c r="Q23" s="95" t="str">
        <f t="shared" si="2"/>
        <v/>
      </c>
      <c r="R23" s="95" t="str">
        <f t="shared" si="2"/>
        <v/>
      </c>
      <c r="S23" s="68">
        <f t="shared" si="8"/>
        <v>0</v>
      </c>
      <c r="T23" s="354"/>
      <c r="U23" s="405"/>
      <c r="V23" s="406"/>
      <c r="W23" s="407"/>
      <c r="X23" s="353"/>
      <c r="Y23" s="47"/>
      <c r="Z23" s="125"/>
      <c r="AA23" s="174"/>
    </row>
    <row r="24" spans="1:27" ht="10" customHeight="1" x14ac:dyDescent="0.2">
      <c r="A24" s="353"/>
      <c r="B24" s="353"/>
      <c r="C24" s="357"/>
      <c r="D24" s="358"/>
      <c r="E24" s="481"/>
      <c r="F24" s="482"/>
      <c r="G24" s="482"/>
      <c r="H24" s="37" t="str">
        <f t="shared" si="9"/>
        <v/>
      </c>
      <c r="I24" s="24" t="str">
        <f t="shared" si="10"/>
        <v/>
      </c>
      <c r="J24" s="16"/>
      <c r="K24" s="6"/>
      <c r="L24" s="201" t="str">
        <f t="shared" si="3"/>
        <v xml:space="preserve"> </v>
      </c>
      <c r="M24" s="202" t="str">
        <f t="shared" si="4"/>
        <v xml:space="preserve"> </v>
      </c>
      <c r="N24" s="203" t="str">
        <f t="shared" si="5"/>
        <v xml:space="preserve"> </v>
      </c>
      <c r="O24" s="83" t="str">
        <f t="shared" si="6"/>
        <v>No Thrower</v>
      </c>
      <c r="P24" s="177">
        <f t="shared" si="7"/>
        <v>0</v>
      </c>
      <c r="Q24" s="95" t="str">
        <f t="shared" si="2"/>
        <v/>
      </c>
      <c r="R24" s="95" t="str">
        <f t="shared" si="2"/>
        <v/>
      </c>
      <c r="S24" s="68">
        <f t="shared" si="8"/>
        <v>0</v>
      </c>
      <c r="T24" s="354"/>
      <c r="U24" s="408"/>
      <c r="V24" s="409"/>
      <c r="W24" s="410"/>
      <c r="X24" s="353"/>
      <c r="Y24" s="47"/>
      <c r="Z24" s="125"/>
      <c r="AA24" s="174"/>
    </row>
    <row r="25" spans="1:27" ht="10" customHeight="1" x14ac:dyDescent="0.2">
      <c r="A25" s="353"/>
      <c r="B25" s="353"/>
      <c r="C25" s="357"/>
      <c r="D25" s="358"/>
      <c r="E25" s="481"/>
      <c r="F25" s="482"/>
      <c r="G25" s="482"/>
      <c r="H25" s="9" t="str">
        <f t="shared" si="9"/>
        <v/>
      </c>
      <c r="I25" s="12" t="str">
        <f t="shared" si="10"/>
        <v/>
      </c>
      <c r="J25" s="1"/>
      <c r="K25" s="6"/>
      <c r="L25" s="201" t="str">
        <f t="shared" si="3"/>
        <v xml:space="preserve"> </v>
      </c>
      <c r="M25" s="202" t="str">
        <f t="shared" si="4"/>
        <v xml:space="preserve"> </v>
      </c>
      <c r="N25" s="203" t="str">
        <f t="shared" si="5"/>
        <v xml:space="preserve"> </v>
      </c>
      <c r="O25" s="83" t="str">
        <f t="shared" si="6"/>
        <v>No Thrower</v>
      </c>
      <c r="P25" s="177">
        <f t="shared" si="7"/>
        <v>0</v>
      </c>
      <c r="Q25" s="95" t="str">
        <f t="shared" si="2"/>
        <v/>
      </c>
      <c r="R25" s="95" t="str">
        <f t="shared" si="2"/>
        <v/>
      </c>
      <c r="S25" s="68">
        <f t="shared" si="8"/>
        <v>0</v>
      </c>
      <c r="T25" s="354"/>
      <c r="U25" s="411"/>
      <c r="V25" s="412"/>
      <c r="W25" s="413"/>
      <c r="X25" s="353"/>
      <c r="Y25" s="47"/>
      <c r="Z25" s="125"/>
      <c r="AA25" s="174"/>
    </row>
    <row r="26" spans="1:27" ht="10" customHeight="1" x14ac:dyDescent="0.2">
      <c r="A26" s="353"/>
      <c r="B26" s="353"/>
      <c r="C26" s="357"/>
      <c r="D26" s="358"/>
      <c r="E26" s="481"/>
      <c r="F26" s="482"/>
      <c r="G26" s="482"/>
      <c r="H26" s="9" t="str">
        <f t="shared" si="9"/>
        <v/>
      </c>
      <c r="I26" s="12" t="str">
        <f t="shared" si="10"/>
        <v/>
      </c>
      <c r="J26" s="1"/>
      <c r="K26" s="6"/>
      <c r="L26" s="201" t="str">
        <f t="shared" si="3"/>
        <v xml:space="preserve"> </v>
      </c>
      <c r="M26" s="202" t="str">
        <f t="shared" si="4"/>
        <v xml:space="preserve"> </v>
      </c>
      <c r="N26" s="203" t="str">
        <f t="shared" si="5"/>
        <v xml:space="preserve"> </v>
      </c>
      <c r="O26" s="83" t="str">
        <f t="shared" si="6"/>
        <v>No Thrower</v>
      </c>
      <c r="P26" s="177">
        <f t="shared" si="7"/>
        <v>0</v>
      </c>
      <c r="Q26" s="95" t="str">
        <f t="shared" si="2"/>
        <v/>
      </c>
      <c r="R26" s="95" t="str">
        <f t="shared" si="2"/>
        <v/>
      </c>
      <c r="S26" s="68">
        <f t="shared" si="8"/>
        <v>0</v>
      </c>
      <c r="T26" s="354"/>
      <c r="U26" s="411"/>
      <c r="V26" s="412"/>
      <c r="W26" s="413"/>
      <c r="X26" s="353"/>
      <c r="Y26" s="47"/>
      <c r="Z26" s="125"/>
      <c r="AA26" s="174"/>
    </row>
    <row r="27" spans="1:27" ht="10" customHeight="1" x14ac:dyDescent="0.2">
      <c r="A27" s="353"/>
      <c r="B27" s="353"/>
      <c r="C27" s="357"/>
      <c r="D27" s="358"/>
      <c r="E27" s="481"/>
      <c r="F27" s="482"/>
      <c r="G27" s="482"/>
      <c r="H27" s="37" t="str">
        <f t="shared" si="9"/>
        <v/>
      </c>
      <c r="I27" s="24" t="str">
        <f t="shared" si="10"/>
        <v/>
      </c>
      <c r="J27" s="16"/>
      <c r="K27" s="6"/>
      <c r="L27" s="201" t="str">
        <f t="shared" si="3"/>
        <v xml:space="preserve"> </v>
      </c>
      <c r="M27" s="202" t="str">
        <f t="shared" si="4"/>
        <v xml:space="preserve"> </v>
      </c>
      <c r="N27" s="203" t="str">
        <f t="shared" si="5"/>
        <v xml:space="preserve"> </v>
      </c>
      <c r="O27" s="83" t="str">
        <f t="shared" si="6"/>
        <v>No Thrower</v>
      </c>
      <c r="P27" s="177">
        <f t="shared" si="7"/>
        <v>0</v>
      </c>
      <c r="Q27" s="95" t="str">
        <f t="shared" si="2"/>
        <v/>
      </c>
      <c r="R27" s="95" t="str">
        <f t="shared" si="2"/>
        <v/>
      </c>
      <c r="S27" s="68">
        <f t="shared" si="8"/>
        <v>0</v>
      </c>
      <c r="T27" s="354"/>
      <c r="U27" s="411"/>
      <c r="V27" s="412"/>
      <c r="W27" s="413"/>
      <c r="X27" s="353"/>
      <c r="Y27" s="47"/>
      <c r="Z27" s="125"/>
      <c r="AA27" s="174"/>
    </row>
    <row r="28" spans="1:27" ht="10" customHeight="1" x14ac:dyDescent="0.2">
      <c r="A28" s="353"/>
      <c r="B28" s="353"/>
      <c r="C28" s="357"/>
      <c r="D28" s="358"/>
      <c r="E28" s="481"/>
      <c r="F28" s="482"/>
      <c r="G28" s="482"/>
      <c r="H28" s="37" t="str">
        <f t="shared" si="9"/>
        <v/>
      </c>
      <c r="I28" s="24" t="str">
        <f t="shared" si="10"/>
        <v/>
      </c>
      <c r="J28" s="16"/>
      <c r="K28" s="6"/>
      <c r="L28" s="201" t="str">
        <f t="shared" si="3"/>
        <v xml:space="preserve"> </v>
      </c>
      <c r="M28" s="202" t="str">
        <f t="shared" si="4"/>
        <v xml:space="preserve"> </v>
      </c>
      <c r="N28" s="203" t="str">
        <f t="shared" si="5"/>
        <v xml:space="preserve"> </v>
      </c>
      <c r="O28" s="83" t="str">
        <f t="shared" si="6"/>
        <v>No Thrower</v>
      </c>
      <c r="P28" s="177">
        <f t="shared" si="7"/>
        <v>0</v>
      </c>
      <c r="Q28" s="95" t="str">
        <f t="shared" si="2"/>
        <v/>
      </c>
      <c r="R28" s="95" t="str">
        <f t="shared" si="2"/>
        <v/>
      </c>
      <c r="S28" s="68">
        <f t="shared" si="8"/>
        <v>0</v>
      </c>
      <c r="T28" s="354"/>
      <c r="U28" s="411"/>
      <c r="V28" s="412"/>
      <c r="W28" s="413"/>
      <c r="X28" s="353"/>
      <c r="Y28" s="47"/>
      <c r="Z28" s="125"/>
      <c r="AA28" s="174"/>
    </row>
    <row r="29" spans="1:27" ht="10" customHeight="1" x14ac:dyDescent="0.2">
      <c r="A29" s="353"/>
      <c r="B29" s="353"/>
      <c r="C29" s="357"/>
      <c r="D29" s="358"/>
      <c r="E29" s="481"/>
      <c r="F29" s="482"/>
      <c r="G29" s="482"/>
      <c r="H29" s="38" t="str">
        <f t="shared" si="9"/>
        <v/>
      </c>
      <c r="I29" s="25" t="str">
        <f t="shared" si="10"/>
        <v/>
      </c>
      <c r="J29" s="16"/>
      <c r="K29" s="6"/>
      <c r="L29" s="201" t="str">
        <f t="shared" si="3"/>
        <v xml:space="preserve"> </v>
      </c>
      <c r="M29" s="202" t="str">
        <f t="shared" si="4"/>
        <v xml:space="preserve"> </v>
      </c>
      <c r="N29" s="203" t="str">
        <f t="shared" si="5"/>
        <v xml:space="preserve"> </v>
      </c>
      <c r="O29" s="83" t="str">
        <f t="shared" si="6"/>
        <v>No Thrower</v>
      </c>
      <c r="P29" s="177">
        <f t="shared" si="7"/>
        <v>0</v>
      </c>
      <c r="Q29" s="95" t="str">
        <f t="shared" si="2"/>
        <v/>
      </c>
      <c r="R29" s="95" t="str">
        <f t="shared" si="2"/>
        <v/>
      </c>
      <c r="S29" s="68">
        <f t="shared" si="8"/>
        <v>0</v>
      </c>
      <c r="T29" s="354"/>
      <c r="U29" s="411"/>
      <c r="V29" s="412"/>
      <c r="W29" s="413"/>
      <c r="X29" s="353"/>
      <c r="Y29" s="47"/>
      <c r="Z29" s="125"/>
      <c r="AA29" s="174"/>
    </row>
    <row r="30" spans="1:27" ht="10" customHeight="1" thickBot="1" x14ac:dyDescent="0.25">
      <c r="A30" s="353"/>
      <c r="B30" s="353"/>
      <c r="C30" s="357"/>
      <c r="D30" s="358"/>
      <c r="E30" s="481"/>
      <c r="F30" s="482"/>
      <c r="G30" s="482"/>
      <c r="H30" s="37" t="str">
        <f t="shared" si="9"/>
        <v/>
      </c>
      <c r="I30" s="24" t="str">
        <f t="shared" si="10"/>
        <v/>
      </c>
      <c r="J30" s="16"/>
      <c r="K30" s="6"/>
      <c r="L30" s="201" t="str">
        <f t="shared" si="3"/>
        <v xml:space="preserve"> </v>
      </c>
      <c r="M30" s="202" t="str">
        <f t="shared" si="4"/>
        <v xml:space="preserve"> </v>
      </c>
      <c r="N30" s="203" t="str">
        <f t="shared" si="5"/>
        <v xml:space="preserve"> </v>
      </c>
      <c r="O30" s="83" t="str">
        <f t="shared" si="6"/>
        <v>No Thrower</v>
      </c>
      <c r="P30" s="177">
        <f t="shared" si="7"/>
        <v>0</v>
      </c>
      <c r="Q30" s="95" t="str">
        <f t="shared" si="2"/>
        <v/>
      </c>
      <c r="R30" s="95" t="str">
        <f t="shared" si="2"/>
        <v/>
      </c>
      <c r="S30" s="68">
        <f t="shared" si="8"/>
        <v>0</v>
      </c>
      <c r="T30" s="354"/>
      <c r="U30" s="414"/>
      <c r="V30" s="415"/>
      <c r="W30" s="416"/>
      <c r="X30" s="353"/>
      <c r="Y30" s="47"/>
      <c r="Z30" s="125"/>
      <c r="AA30" s="174"/>
    </row>
    <row r="31" spans="1:27" ht="10" customHeight="1" x14ac:dyDescent="0.2">
      <c r="A31" s="353"/>
      <c r="B31" s="353"/>
      <c r="C31" s="357"/>
      <c r="D31" s="358"/>
      <c r="E31" s="481"/>
      <c r="F31" s="482"/>
      <c r="G31" s="482"/>
      <c r="H31" s="37" t="str">
        <f t="shared" si="9"/>
        <v/>
      </c>
      <c r="I31" s="24" t="str">
        <f t="shared" si="10"/>
        <v/>
      </c>
      <c r="J31" s="16"/>
      <c r="K31" s="6"/>
      <c r="L31" s="201" t="str">
        <f t="shared" si="3"/>
        <v xml:space="preserve"> </v>
      </c>
      <c r="M31" s="202" t="str">
        <f t="shared" si="4"/>
        <v xml:space="preserve"> </v>
      </c>
      <c r="N31" s="203" t="str">
        <f t="shared" si="5"/>
        <v xml:space="preserve"> </v>
      </c>
      <c r="O31" s="83" t="str">
        <f t="shared" si="6"/>
        <v>No Thrower</v>
      </c>
      <c r="P31" s="177">
        <f t="shared" si="7"/>
        <v>0</v>
      </c>
      <c r="Q31" s="95" t="str">
        <f t="shared" si="2"/>
        <v/>
      </c>
      <c r="R31" s="95" t="str">
        <f t="shared" si="2"/>
        <v/>
      </c>
      <c r="S31" s="68">
        <f t="shared" si="8"/>
        <v>0</v>
      </c>
      <c r="T31" s="354"/>
      <c r="U31" s="475"/>
      <c r="V31" s="475"/>
      <c r="W31" s="475"/>
      <c r="X31" s="353"/>
      <c r="Y31" s="47"/>
      <c r="Z31" s="125"/>
      <c r="AA31" s="174"/>
    </row>
    <row r="32" spans="1:27" ht="10" customHeight="1" x14ac:dyDescent="0.2">
      <c r="A32" s="353"/>
      <c r="B32" s="353"/>
      <c r="C32" s="357"/>
      <c r="D32" s="358"/>
      <c r="E32" s="481"/>
      <c r="F32" s="482"/>
      <c r="G32" s="482"/>
      <c r="H32" s="37" t="str">
        <f t="shared" si="9"/>
        <v/>
      </c>
      <c r="I32" s="24" t="str">
        <f t="shared" si="10"/>
        <v/>
      </c>
      <c r="J32" s="16"/>
      <c r="K32" s="6"/>
      <c r="L32" s="201" t="str">
        <f t="shared" si="3"/>
        <v xml:space="preserve"> </v>
      </c>
      <c r="M32" s="202" t="str">
        <f t="shared" si="4"/>
        <v xml:space="preserve"> </v>
      </c>
      <c r="N32" s="203" t="str">
        <f t="shared" si="5"/>
        <v xml:space="preserve"> </v>
      </c>
      <c r="O32" s="83" t="str">
        <f t="shared" si="6"/>
        <v>No Thrower</v>
      </c>
      <c r="P32" s="177">
        <f t="shared" si="7"/>
        <v>0</v>
      </c>
      <c r="Q32" s="95" t="str">
        <f t="shared" si="2"/>
        <v/>
      </c>
      <c r="R32" s="95" t="str">
        <f t="shared" si="2"/>
        <v/>
      </c>
      <c r="S32" s="68">
        <f t="shared" si="8"/>
        <v>0</v>
      </c>
      <c r="T32" s="354"/>
      <c r="U32" s="478"/>
      <c r="V32" s="478"/>
      <c r="W32" s="478"/>
      <c r="X32" s="353"/>
      <c r="Y32" s="47"/>
      <c r="Z32" s="125"/>
      <c r="AA32" s="174"/>
    </row>
    <row r="33" spans="1:27" ht="10" customHeight="1" x14ac:dyDescent="0.2">
      <c r="A33" s="353"/>
      <c r="B33" s="353"/>
      <c r="C33" s="357"/>
      <c r="D33" s="358"/>
      <c r="E33" s="481"/>
      <c r="F33" s="482"/>
      <c r="G33" s="482"/>
      <c r="H33" s="38" t="str">
        <f t="shared" si="9"/>
        <v/>
      </c>
      <c r="I33" s="25" t="str">
        <f t="shared" si="10"/>
        <v/>
      </c>
      <c r="J33" s="16"/>
      <c r="K33" s="6"/>
      <c r="L33" s="201" t="str">
        <f t="shared" si="3"/>
        <v xml:space="preserve"> </v>
      </c>
      <c r="M33" s="202" t="str">
        <f t="shared" si="4"/>
        <v xml:space="preserve"> </v>
      </c>
      <c r="N33" s="203" t="str">
        <f t="shared" si="5"/>
        <v xml:space="preserve"> </v>
      </c>
      <c r="O33" s="83" t="str">
        <f t="shared" si="6"/>
        <v>No Thrower</v>
      </c>
      <c r="P33" s="177">
        <f t="shared" si="7"/>
        <v>0</v>
      </c>
      <c r="Q33" s="95" t="str">
        <f t="shared" si="2"/>
        <v/>
      </c>
      <c r="R33" s="95" t="str">
        <f t="shared" si="2"/>
        <v/>
      </c>
      <c r="S33" s="68">
        <f t="shared" si="8"/>
        <v>0</v>
      </c>
      <c r="T33" s="354"/>
      <c r="U33" s="478"/>
      <c r="V33" s="478"/>
      <c r="W33" s="478"/>
      <c r="X33" s="353"/>
      <c r="Y33" s="47"/>
      <c r="Z33" s="125"/>
      <c r="AA33" s="174"/>
    </row>
    <row r="34" spans="1:27" ht="10" customHeight="1" thickBot="1" x14ac:dyDescent="0.25">
      <c r="A34" s="353"/>
      <c r="B34" s="353"/>
      <c r="C34" s="357"/>
      <c r="D34" s="358"/>
      <c r="E34" s="483"/>
      <c r="F34" s="484"/>
      <c r="G34" s="484"/>
      <c r="H34" s="11" t="str">
        <f t="shared" si="9"/>
        <v/>
      </c>
      <c r="I34" s="13" t="str">
        <f t="shared" si="10"/>
        <v/>
      </c>
      <c r="J34" s="3"/>
      <c r="K34" s="7"/>
      <c r="L34" s="204" t="str">
        <f t="shared" si="3"/>
        <v xml:space="preserve"> </v>
      </c>
      <c r="M34" s="205" t="str">
        <f t="shared" si="4"/>
        <v xml:space="preserve"> </v>
      </c>
      <c r="N34" s="206" t="str">
        <f t="shared" si="5"/>
        <v xml:space="preserve"> </v>
      </c>
      <c r="O34" s="84" t="str">
        <f t="shared" si="6"/>
        <v>No Thrower</v>
      </c>
      <c r="P34" s="178">
        <f t="shared" si="7"/>
        <v>0</v>
      </c>
      <c r="Q34" s="97" t="str">
        <f t="shared" si="2"/>
        <v/>
      </c>
      <c r="R34" s="97" t="str">
        <f t="shared" si="2"/>
        <v/>
      </c>
      <c r="S34" s="73">
        <f t="shared" si="8"/>
        <v>0</v>
      </c>
      <c r="T34" s="354"/>
      <c r="U34" s="478"/>
      <c r="V34" s="478"/>
      <c r="W34" s="478"/>
      <c r="X34" s="353"/>
      <c r="Y34" s="48"/>
      <c r="Z34" s="173"/>
      <c r="AA34" s="175"/>
    </row>
    <row r="35" spans="1:27" ht="10" customHeight="1" x14ac:dyDescent="0.2">
      <c r="A35" s="353"/>
      <c r="B35" s="353"/>
      <c r="C35" s="357"/>
      <c r="D35" s="358"/>
      <c r="E35" s="417" t="s">
        <v>7</v>
      </c>
      <c r="F35" s="418"/>
      <c r="G35" s="181">
        <v>1</v>
      </c>
      <c r="H35" s="105" t="str">
        <f>IFERROR(VLOOKUP($G35,$O$3:$S$34,3,0),"")</f>
        <v>Poppy Radford</v>
      </c>
      <c r="I35" s="274" t="str">
        <f>IFERROR(VLOOKUP($G35,$O$3:$S$34,4,0),"")</f>
        <v>Hitchin Girls School</v>
      </c>
      <c r="J35" s="106">
        <f>IFERROR(VLOOKUP($G35,$O$3:$S$34,5,0),"")</f>
        <v>351</v>
      </c>
      <c r="K35" s="124">
        <f>IFERROR(VLOOKUP($G35,$O$3:$S$34,2,0),"")</f>
        <v>33.64</v>
      </c>
      <c r="L35" s="213" t="str">
        <f t="shared" si="3"/>
        <v xml:space="preserve"> </v>
      </c>
      <c r="M35" s="217" t="str">
        <f t="shared" si="4"/>
        <v xml:space="preserve"> </v>
      </c>
      <c r="N35" s="220" t="str">
        <f t="shared" si="5"/>
        <v xml:space="preserve"> </v>
      </c>
      <c r="O35" s="424" t="s">
        <v>44</v>
      </c>
      <c r="P35" s="179"/>
      <c r="Q35" s="33"/>
      <c r="R35" s="33"/>
      <c r="S35" s="33"/>
      <c r="T35" s="354"/>
      <c r="U35" s="478"/>
      <c r="V35" s="478"/>
      <c r="W35" s="478"/>
      <c r="X35" s="353"/>
      <c r="Y35" s="474"/>
      <c r="Z35" s="474"/>
      <c r="AA35" s="474"/>
    </row>
    <row r="36" spans="1:27" ht="10" customHeight="1" x14ac:dyDescent="0.2">
      <c r="A36" s="353"/>
      <c r="B36" s="353"/>
      <c r="C36" s="357"/>
      <c r="D36" s="358"/>
      <c r="E36" s="419"/>
      <c r="F36" s="420"/>
      <c r="G36" s="182">
        <v>2</v>
      </c>
      <c r="H36" s="186" t="str">
        <f t="shared" ref="H36:H46" si="11">IFERROR(VLOOKUP($G36,$O$3:$S$34,3,0),"")</f>
        <v>Talia Williams</v>
      </c>
      <c r="I36" s="277" t="str">
        <f t="shared" ref="I36:I46" si="12">IFERROR(VLOOKUP($G36,$O$3:$S$34,4,0),"")</f>
        <v>Berkhamsted</v>
      </c>
      <c r="J36" s="112">
        <f t="shared" ref="J36:J46" si="13">IFERROR(VLOOKUP($G36,$O$3:$S$34,5,0),"")</f>
        <v>401</v>
      </c>
      <c r="K36" s="184">
        <f t="shared" ref="K36:K46" si="14">IFERROR(VLOOKUP($G36,$O$3:$S$34,2,0),"")</f>
        <v>29.91</v>
      </c>
      <c r="L36" s="214" t="str">
        <f t="shared" si="3"/>
        <v xml:space="preserve"> </v>
      </c>
      <c r="M36" s="218" t="str">
        <f t="shared" si="4"/>
        <v xml:space="preserve"> </v>
      </c>
      <c r="N36" s="221" t="str">
        <f t="shared" si="5"/>
        <v xml:space="preserve"> </v>
      </c>
      <c r="O36" s="424"/>
      <c r="P36" s="179"/>
      <c r="Q36" s="33"/>
      <c r="R36" s="33"/>
      <c r="S36" s="33"/>
      <c r="T36" s="354"/>
      <c r="U36" s="478"/>
      <c r="V36" s="478"/>
      <c r="W36" s="478"/>
      <c r="X36" s="353"/>
      <c r="Y36" s="354"/>
      <c r="Z36" s="354"/>
      <c r="AA36" s="354"/>
    </row>
    <row r="37" spans="1:27" ht="10" customHeight="1" thickBot="1" x14ac:dyDescent="0.25">
      <c r="A37" s="353"/>
      <c r="B37" s="353"/>
      <c r="C37" s="357"/>
      <c r="D37" s="358"/>
      <c r="E37" s="419"/>
      <c r="F37" s="420"/>
      <c r="G37" s="183">
        <v>3</v>
      </c>
      <c r="H37" s="114" t="str">
        <f t="shared" si="11"/>
        <v>Imogen List</v>
      </c>
      <c r="I37" s="278" t="str">
        <f t="shared" si="12"/>
        <v>The Chauncy School</v>
      </c>
      <c r="J37" s="113">
        <f t="shared" si="13"/>
        <v>240</v>
      </c>
      <c r="K37" s="185">
        <f t="shared" si="14"/>
        <v>29.69</v>
      </c>
      <c r="L37" s="215" t="str">
        <f t="shared" si="3"/>
        <v xml:space="preserve"> </v>
      </c>
      <c r="M37" s="219" t="str">
        <f t="shared" si="4"/>
        <v xml:space="preserve"> </v>
      </c>
      <c r="N37" s="222" t="str">
        <f t="shared" si="5"/>
        <v xml:space="preserve"> </v>
      </c>
      <c r="O37" s="425"/>
      <c r="P37" s="179"/>
      <c r="Q37" s="33"/>
      <c r="R37" s="33"/>
      <c r="S37" s="33"/>
      <c r="T37" s="354"/>
      <c r="U37" s="478"/>
      <c r="V37" s="478"/>
      <c r="W37" s="478"/>
      <c r="X37" s="353"/>
      <c r="Y37" s="354"/>
      <c r="Z37" s="354"/>
      <c r="AA37" s="354"/>
    </row>
    <row r="38" spans="1:27" ht="10" customHeight="1" x14ac:dyDescent="0.2">
      <c r="A38" s="353"/>
      <c r="B38" s="353"/>
      <c r="C38" s="357"/>
      <c r="D38" s="358"/>
      <c r="E38" s="419"/>
      <c r="F38" s="420"/>
      <c r="G38" s="85">
        <v>4</v>
      </c>
      <c r="H38" s="187" t="str">
        <f t="shared" si="11"/>
        <v>Finley Francis</v>
      </c>
      <c r="I38" s="67" t="str">
        <f t="shared" si="12"/>
        <v>St Albans High School for Girls</v>
      </c>
      <c r="J38" s="64">
        <f t="shared" si="13"/>
        <v>247</v>
      </c>
      <c r="K38" s="6">
        <f t="shared" si="14"/>
        <v>27.61</v>
      </c>
      <c r="L38" s="201" t="str">
        <f t="shared" si="3"/>
        <v xml:space="preserve"> </v>
      </c>
      <c r="M38" s="202" t="str">
        <f t="shared" si="4"/>
        <v xml:space="preserve"> </v>
      </c>
      <c r="N38" s="203" t="str">
        <f t="shared" si="5"/>
        <v xml:space="preserve"> </v>
      </c>
      <c r="O38" s="477" t="str">
        <f>Entries!A1</f>
        <v>Junior Girls</v>
      </c>
      <c r="P38" s="179"/>
      <c r="Q38" s="33"/>
      <c r="R38" s="33"/>
      <c r="S38" s="33"/>
      <c r="T38" s="354"/>
      <c r="U38" s="478"/>
      <c r="V38" s="478"/>
      <c r="W38" s="478"/>
      <c r="X38" s="353"/>
      <c r="Y38" s="354"/>
      <c r="Z38" s="354"/>
      <c r="AA38" s="354"/>
    </row>
    <row r="39" spans="1:27" ht="10" customHeight="1" x14ac:dyDescent="0.2">
      <c r="A39" s="353"/>
      <c r="B39" s="353"/>
      <c r="C39" s="357"/>
      <c r="D39" s="358"/>
      <c r="E39" s="419"/>
      <c r="F39" s="420"/>
      <c r="G39" s="85">
        <v>5</v>
      </c>
      <c r="H39" s="187" t="str">
        <f t="shared" si="11"/>
        <v>Jenna-may Botha</v>
      </c>
      <c r="I39" s="67" t="str">
        <f t="shared" si="12"/>
        <v>The Adeyfield Academy</v>
      </c>
      <c r="J39" s="64">
        <f t="shared" si="13"/>
        <v>463</v>
      </c>
      <c r="K39" s="6">
        <f t="shared" si="14"/>
        <v>21.9</v>
      </c>
      <c r="L39" s="201" t="str">
        <f t="shared" si="3"/>
        <v xml:space="preserve"> </v>
      </c>
      <c r="M39" s="202" t="str">
        <f t="shared" si="4"/>
        <v xml:space="preserve"> </v>
      </c>
      <c r="N39" s="203" t="str">
        <f t="shared" si="5"/>
        <v xml:space="preserve"> </v>
      </c>
      <c r="O39" s="398"/>
      <c r="P39" s="179"/>
      <c r="Q39" s="33"/>
      <c r="R39" s="33"/>
      <c r="S39" s="33"/>
      <c r="T39" s="354"/>
      <c r="U39" s="478"/>
      <c r="V39" s="478"/>
      <c r="W39" s="478"/>
      <c r="X39" s="353"/>
      <c r="Y39" s="354"/>
      <c r="Z39" s="354"/>
      <c r="AA39" s="354"/>
    </row>
    <row r="40" spans="1:27" ht="10" customHeight="1" x14ac:dyDescent="0.2">
      <c r="A40" s="353"/>
      <c r="B40" s="353"/>
      <c r="C40" s="357"/>
      <c r="D40" s="358"/>
      <c r="E40" s="419"/>
      <c r="F40" s="420"/>
      <c r="G40" s="85">
        <v>6</v>
      </c>
      <c r="H40" s="187" t="str">
        <f t="shared" si="11"/>
        <v>Zara Simon</v>
      </c>
      <c r="I40" s="67" t="str">
        <f t="shared" si="12"/>
        <v>Parmiter's</v>
      </c>
      <c r="J40" s="64">
        <f t="shared" si="13"/>
        <v>353</v>
      </c>
      <c r="K40" s="6">
        <f t="shared" si="14"/>
        <v>18.850000000000001</v>
      </c>
      <c r="L40" s="201" t="str">
        <f t="shared" si="3"/>
        <v xml:space="preserve"> </v>
      </c>
      <c r="M40" s="202" t="str">
        <f t="shared" si="4"/>
        <v xml:space="preserve"> </v>
      </c>
      <c r="N40" s="203" t="str">
        <f t="shared" si="5"/>
        <v xml:space="preserve"> </v>
      </c>
      <c r="O40" s="398"/>
      <c r="P40" s="179"/>
      <c r="Q40" s="33"/>
      <c r="R40" s="33"/>
      <c r="S40" s="33"/>
      <c r="T40" s="354"/>
      <c r="U40" s="478"/>
      <c r="V40" s="478"/>
      <c r="W40" s="478"/>
      <c r="X40" s="353"/>
      <c r="Y40" s="354"/>
      <c r="Z40" s="354"/>
      <c r="AA40" s="354"/>
    </row>
    <row r="41" spans="1:27" ht="10" customHeight="1" x14ac:dyDescent="0.2">
      <c r="A41" s="353"/>
      <c r="B41" s="353"/>
      <c r="C41" s="357"/>
      <c r="D41" s="358"/>
      <c r="E41" s="419"/>
      <c r="F41" s="420"/>
      <c r="G41" s="85">
        <v>7</v>
      </c>
      <c r="H41" s="187" t="str">
        <f t="shared" si="11"/>
        <v>Robyn Coregan</v>
      </c>
      <c r="I41" s="67" t="str">
        <f t="shared" si="12"/>
        <v>The Adeyfield Academy</v>
      </c>
      <c r="J41" s="64">
        <f t="shared" si="13"/>
        <v>278</v>
      </c>
      <c r="K41" s="6">
        <f t="shared" si="14"/>
        <v>15.22</v>
      </c>
      <c r="L41" s="201" t="str">
        <f t="shared" si="3"/>
        <v xml:space="preserve"> </v>
      </c>
      <c r="M41" s="202" t="str">
        <f t="shared" si="4"/>
        <v xml:space="preserve"> </v>
      </c>
      <c r="N41" s="203" t="str">
        <f t="shared" si="5"/>
        <v xml:space="preserve"> </v>
      </c>
      <c r="O41" s="398"/>
      <c r="P41" s="179"/>
      <c r="Q41" s="33"/>
      <c r="R41" s="33"/>
      <c r="S41" s="33"/>
      <c r="T41" s="354"/>
      <c r="U41" s="478"/>
      <c r="V41" s="478"/>
      <c r="W41" s="478"/>
      <c r="X41" s="353"/>
      <c r="Y41" s="354"/>
      <c r="Z41" s="354"/>
      <c r="AA41" s="354"/>
    </row>
    <row r="42" spans="1:27" ht="10" customHeight="1" thickBot="1" x14ac:dyDescent="0.25">
      <c r="A42" s="353"/>
      <c r="B42" s="353"/>
      <c r="C42" s="359"/>
      <c r="D42" s="360"/>
      <c r="E42" s="419"/>
      <c r="F42" s="420"/>
      <c r="G42" s="85">
        <v>8</v>
      </c>
      <c r="H42" s="187" t="str">
        <f t="shared" si="11"/>
        <v>Raameen Affan</v>
      </c>
      <c r="I42" s="67" t="str">
        <f t="shared" si="12"/>
        <v>Haberdashers' Aske's School for Girls</v>
      </c>
      <c r="J42" s="64">
        <f t="shared" si="13"/>
        <v>470</v>
      </c>
      <c r="K42" s="6">
        <f t="shared" si="14"/>
        <v>15.21</v>
      </c>
      <c r="L42" s="201" t="str">
        <f t="shared" si="3"/>
        <v xml:space="preserve"> </v>
      </c>
      <c r="M42" s="202" t="str">
        <f t="shared" si="4"/>
        <v xml:space="preserve"> </v>
      </c>
      <c r="N42" s="203" t="str">
        <f t="shared" si="5"/>
        <v xml:space="preserve"> </v>
      </c>
      <c r="O42" s="398"/>
      <c r="P42" s="179"/>
      <c r="Q42" s="33"/>
      <c r="R42" s="33"/>
      <c r="S42" s="33"/>
      <c r="T42" s="354"/>
      <c r="U42" s="478"/>
      <c r="V42" s="478"/>
      <c r="W42" s="478"/>
      <c r="X42" s="353"/>
      <c r="Y42" s="354"/>
      <c r="Z42" s="354"/>
      <c r="AA42" s="354"/>
    </row>
    <row r="43" spans="1:27" ht="10" customHeight="1" thickBot="1" x14ac:dyDescent="0.25">
      <c r="A43" s="353"/>
      <c r="B43" s="353"/>
      <c r="C43" s="400" t="s">
        <v>24</v>
      </c>
      <c r="D43" s="401"/>
      <c r="E43" s="419"/>
      <c r="F43" s="420"/>
      <c r="G43" s="85">
        <v>9</v>
      </c>
      <c r="H43" s="187" t="str">
        <f t="shared" si="11"/>
        <v/>
      </c>
      <c r="I43" s="67" t="str">
        <f t="shared" si="12"/>
        <v/>
      </c>
      <c r="J43" s="64" t="str">
        <f t="shared" si="13"/>
        <v/>
      </c>
      <c r="K43" s="6" t="str">
        <f t="shared" si="14"/>
        <v/>
      </c>
      <c r="L43" s="201"/>
      <c r="M43" s="202"/>
      <c r="N43" s="203"/>
      <c r="O43" s="398"/>
      <c r="P43" s="179"/>
      <c r="T43" s="354"/>
      <c r="U43" s="478"/>
      <c r="V43" s="478"/>
      <c r="W43" s="478"/>
      <c r="X43" s="353"/>
      <c r="Y43" s="354"/>
      <c r="Z43" s="354"/>
      <c r="AA43" s="354"/>
    </row>
    <row r="44" spans="1:27" ht="10" customHeight="1" x14ac:dyDescent="0.2">
      <c r="A44" s="353"/>
      <c r="B44" s="353"/>
      <c r="C44" s="115" t="s">
        <v>21</v>
      </c>
      <c r="D44" s="116">
        <v>40.17</v>
      </c>
      <c r="E44" s="419"/>
      <c r="F44" s="420"/>
      <c r="G44" s="85">
        <v>10</v>
      </c>
      <c r="H44" s="187" t="str">
        <f t="shared" si="11"/>
        <v/>
      </c>
      <c r="I44" s="67" t="str">
        <f t="shared" si="12"/>
        <v/>
      </c>
      <c r="J44" s="64" t="str">
        <f t="shared" si="13"/>
        <v/>
      </c>
      <c r="K44" s="6" t="str">
        <f t="shared" si="14"/>
        <v/>
      </c>
      <c r="L44" s="201"/>
      <c r="M44" s="202"/>
      <c r="N44" s="203"/>
      <c r="O44" s="398"/>
      <c r="P44" s="179"/>
      <c r="T44" s="354"/>
      <c r="U44" s="478"/>
      <c r="V44" s="478"/>
      <c r="W44" s="478"/>
      <c r="X44" s="353"/>
      <c r="Y44" s="354"/>
      <c r="Z44" s="354"/>
      <c r="AA44" s="354"/>
    </row>
    <row r="45" spans="1:27" ht="10" customHeight="1" x14ac:dyDescent="0.2">
      <c r="A45" s="353"/>
      <c r="B45" s="353"/>
      <c r="C45" s="117" t="s">
        <v>23</v>
      </c>
      <c r="D45" s="118">
        <v>36</v>
      </c>
      <c r="E45" s="419"/>
      <c r="F45" s="420"/>
      <c r="G45" s="85">
        <v>11</v>
      </c>
      <c r="H45" s="187" t="str">
        <f t="shared" si="11"/>
        <v/>
      </c>
      <c r="I45" s="67" t="str">
        <f t="shared" si="12"/>
        <v/>
      </c>
      <c r="J45" s="64" t="str">
        <f t="shared" si="13"/>
        <v/>
      </c>
      <c r="K45" s="6" t="str">
        <f t="shared" si="14"/>
        <v/>
      </c>
      <c r="L45" s="201"/>
      <c r="M45" s="202"/>
      <c r="N45" s="203"/>
      <c r="O45" s="398"/>
      <c r="P45" s="179"/>
      <c r="T45" s="354"/>
      <c r="U45" s="478"/>
      <c r="V45" s="478"/>
      <c r="W45" s="478"/>
      <c r="X45" s="353"/>
      <c r="Y45" s="354"/>
      <c r="Z45" s="354"/>
      <c r="AA45" s="354"/>
    </row>
    <row r="46" spans="1:27" ht="10" customHeight="1" thickBot="1" x14ac:dyDescent="0.25">
      <c r="A46" s="353"/>
      <c r="B46" s="353"/>
      <c r="C46" s="119" t="s">
        <v>22</v>
      </c>
      <c r="D46" s="120">
        <v>34</v>
      </c>
      <c r="E46" s="421"/>
      <c r="F46" s="422"/>
      <c r="G46" s="86">
        <v>12</v>
      </c>
      <c r="H46" s="188" t="str">
        <f t="shared" si="11"/>
        <v/>
      </c>
      <c r="I46" s="72" t="str">
        <f t="shared" si="12"/>
        <v/>
      </c>
      <c r="J46" s="69" t="str">
        <f t="shared" si="13"/>
        <v/>
      </c>
      <c r="K46" s="7" t="str">
        <f t="shared" si="14"/>
        <v/>
      </c>
      <c r="L46" s="204"/>
      <c r="M46" s="205"/>
      <c r="N46" s="206"/>
      <c r="O46" s="399"/>
      <c r="P46" s="179"/>
      <c r="T46" s="354"/>
      <c r="U46" s="478"/>
      <c r="V46" s="478"/>
      <c r="W46" s="478"/>
      <c r="X46" s="353"/>
      <c r="Y46" s="354"/>
      <c r="Z46" s="354"/>
      <c r="AA46" s="354"/>
    </row>
  </sheetData>
  <mergeCells count="26"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O66"/>
  <sheetViews>
    <sheetView tabSelected="1" zoomScaleNormal="100" workbookViewId="0">
      <selection activeCell="A35" sqref="A35:D44"/>
    </sheetView>
  </sheetViews>
  <sheetFormatPr baseColWidth="10" defaultColWidth="9.1640625" defaultRowHeight="12" customHeight="1" x14ac:dyDescent="0.15"/>
  <cols>
    <col min="1" max="1" width="8.6640625" style="29" customWidth="1"/>
    <col min="2" max="3" width="20.6640625" style="132" customWidth="1"/>
    <col min="4" max="4" width="8.6640625" style="133" customWidth="1"/>
    <col min="5" max="5" width="2.6640625" style="29" customWidth="1"/>
    <col min="6" max="6" width="8.6640625" style="29" customWidth="1"/>
    <col min="7" max="8" width="20.6640625" style="132" customWidth="1"/>
    <col min="9" max="9" width="8.6640625" style="133" customWidth="1"/>
    <col min="10" max="10" width="2.6640625" style="29" customWidth="1"/>
    <col min="11" max="11" width="8.6640625" style="29" customWidth="1"/>
    <col min="12" max="13" width="20.6640625" style="29" customWidth="1"/>
    <col min="14" max="14" width="8.6640625" style="133" customWidth="1"/>
    <col min="15" max="16384" width="9.1640625" style="26"/>
  </cols>
  <sheetData>
    <row r="1" spans="1:15" ht="69.75" customHeight="1" thickBot="1" x14ac:dyDescent="0.2">
      <c r="A1" s="346" t="s">
        <v>50</v>
      </c>
      <c r="B1" s="346"/>
      <c r="C1" s="346"/>
      <c r="D1" s="346"/>
      <c r="E1" s="94"/>
      <c r="F1" s="346" t="str">
        <f>Entries!A1</f>
        <v>Junior Girls</v>
      </c>
      <c r="G1" s="346"/>
      <c r="H1" s="346"/>
      <c r="I1" s="346"/>
      <c r="J1" s="94"/>
      <c r="K1" s="346" t="s">
        <v>29</v>
      </c>
      <c r="L1" s="346"/>
      <c r="M1" s="346"/>
      <c r="N1" s="346"/>
    </row>
    <row r="2" spans="1:15" s="126" customFormat="1" ht="22" customHeight="1" thickBot="1" x14ac:dyDescent="0.35">
      <c r="A2" s="347" t="str">
        <f>'75m Hurdles'!C2</f>
        <v>75m  Hurdles</v>
      </c>
      <c r="B2" s="348"/>
      <c r="C2" s="348"/>
      <c r="D2" s="349"/>
      <c r="F2" s="350" t="e">
        <f>#REF!</f>
        <v>#REF!</v>
      </c>
      <c r="G2" s="351"/>
      <c r="H2" s="351"/>
      <c r="I2" s="352"/>
      <c r="K2" s="347" t="str">
        <f>'100m'!C2</f>
        <v>100m</v>
      </c>
      <c r="L2" s="348"/>
      <c r="M2" s="348"/>
      <c r="N2" s="349"/>
    </row>
    <row r="3" spans="1:15" ht="12" customHeight="1" thickBot="1" x14ac:dyDescent="0.2">
      <c r="A3" s="151" t="s">
        <v>5</v>
      </c>
      <c r="B3" s="152" t="s">
        <v>1</v>
      </c>
      <c r="C3" s="244" t="s">
        <v>49</v>
      </c>
      <c r="D3" s="288" t="s">
        <v>14</v>
      </c>
      <c r="F3" s="295" t="s">
        <v>5</v>
      </c>
      <c r="G3" s="296" t="s">
        <v>1</v>
      </c>
      <c r="H3" s="297" t="s">
        <v>49</v>
      </c>
      <c r="I3" s="298" t="s">
        <v>14</v>
      </c>
      <c r="K3" s="151" t="s">
        <v>5</v>
      </c>
      <c r="L3" s="152" t="s">
        <v>1</v>
      </c>
      <c r="M3" s="244" t="s">
        <v>49</v>
      </c>
      <c r="N3" s="153" t="s">
        <v>14</v>
      </c>
      <c r="O3" s="29"/>
    </row>
    <row r="4" spans="1:15" ht="12" customHeight="1" x14ac:dyDescent="0.15">
      <c r="A4" s="147">
        <v>1</v>
      </c>
      <c r="B4" s="148" t="str">
        <f>'75m Hurdles'!$H35</f>
        <v>Milla Walsh</v>
      </c>
      <c r="C4" s="148" t="str">
        <f>'75m Hurdles'!$I35</f>
        <v>Longdean</v>
      </c>
      <c r="D4" s="259">
        <f>'75m Hurdles'!$K35</f>
        <v>12.8</v>
      </c>
      <c r="F4" s="299"/>
      <c r="G4" s="300"/>
      <c r="H4" s="300"/>
      <c r="I4" s="301"/>
      <c r="K4" s="147">
        <v>1</v>
      </c>
      <c r="L4" s="148" t="str">
        <f>'100m'!$V35</f>
        <v>Omi Moneke</v>
      </c>
      <c r="M4" s="148" t="str">
        <f>'100m'!$W35</f>
        <v>Haberdashers' Aske's School for Girls</v>
      </c>
      <c r="N4" s="265">
        <f>'100m'!$X35</f>
        <v>12.7</v>
      </c>
    </row>
    <row r="5" spans="1:15" ht="12" customHeight="1" x14ac:dyDescent="0.15">
      <c r="A5" s="128">
        <v>2</v>
      </c>
      <c r="B5" s="130" t="str">
        <f>'75m Hurdles'!$H36</f>
        <v>Kyra Adams</v>
      </c>
      <c r="C5" s="130" t="str">
        <f>'75m Hurdles'!$I36</f>
        <v>Royal Masonic School for Girls</v>
      </c>
      <c r="D5" s="260">
        <f>'75m Hurdles'!$K36</f>
        <v>13</v>
      </c>
      <c r="F5" s="302"/>
      <c r="G5" s="303"/>
      <c r="H5" s="303"/>
      <c r="I5" s="304"/>
      <c r="K5" s="128">
        <v>2</v>
      </c>
      <c r="L5" s="130" t="str">
        <f>'100m'!$V36</f>
        <v>Tiana Rizzo</v>
      </c>
      <c r="M5" s="245" t="str">
        <f>'100m'!$W36</f>
        <v>Chancellor's</v>
      </c>
      <c r="N5" s="266">
        <f>'100m'!$X36</f>
        <v>13.1</v>
      </c>
    </row>
    <row r="6" spans="1:15" ht="12" customHeight="1" thickBot="1" x14ac:dyDescent="0.2">
      <c r="A6" s="150">
        <v>3</v>
      </c>
      <c r="B6" s="159" t="str">
        <f>'75m Hurdles'!$H37</f>
        <v>Eva Higson</v>
      </c>
      <c r="C6" s="283" t="str">
        <f>'75m Hurdles'!$I37</f>
        <v>St. Michael's Catholic High School</v>
      </c>
      <c r="D6" s="261">
        <f>'75m Hurdles'!$K37</f>
        <v>13.5</v>
      </c>
      <c r="F6" s="305"/>
      <c r="G6" s="306"/>
      <c r="H6" s="307"/>
      <c r="I6" s="308"/>
      <c r="K6" s="150">
        <v>3</v>
      </c>
      <c r="L6" s="159" t="str">
        <f>'100m'!$V37</f>
        <v>Yona Ramphort</v>
      </c>
      <c r="M6" s="246" t="str">
        <f>'100m'!$W37</f>
        <v>St Clement Danes School</v>
      </c>
      <c r="N6" s="267">
        <f>'100m'!$X37</f>
        <v>13.2</v>
      </c>
    </row>
    <row r="7" spans="1:15" ht="12" customHeight="1" x14ac:dyDescent="0.15">
      <c r="A7" s="146">
        <v>4</v>
      </c>
      <c r="B7" s="138" t="str">
        <f>'75m Hurdles'!$H38</f>
        <v>Isabella Turner</v>
      </c>
      <c r="C7" s="138" t="str">
        <f>'75m Hurdles'!$I38</f>
        <v>Roundwood School</v>
      </c>
      <c r="D7" s="262">
        <f>'75m Hurdles'!$K38</f>
        <v>13.5</v>
      </c>
      <c r="F7" s="309"/>
      <c r="G7" s="310"/>
      <c r="H7" s="310"/>
      <c r="I7" s="311"/>
      <c r="K7" s="146">
        <v>4</v>
      </c>
      <c r="L7" s="138" t="str">
        <f>'100m'!$V38</f>
        <v>Abi Charles ojo</v>
      </c>
      <c r="M7" s="247" t="str">
        <f>'100m'!$W38</f>
        <v>Parmiter's School</v>
      </c>
      <c r="N7" s="268">
        <f>'100m'!$X38</f>
        <v>13.4</v>
      </c>
    </row>
    <row r="8" spans="1:15" ht="12" customHeight="1" x14ac:dyDescent="0.15">
      <c r="A8" s="137">
        <v>5</v>
      </c>
      <c r="B8" s="154" t="str">
        <f>'75m Hurdles'!$H39</f>
        <v/>
      </c>
      <c r="C8" s="154" t="str">
        <f>'75m Hurdles'!$I39</f>
        <v/>
      </c>
      <c r="D8" s="263" t="str">
        <f>'75m Hurdles'!$K39</f>
        <v/>
      </c>
      <c r="F8" s="302"/>
      <c r="G8" s="303"/>
      <c r="H8" s="303"/>
      <c r="I8" s="304"/>
      <c r="K8" s="137">
        <v>5</v>
      </c>
      <c r="L8" s="154" t="str">
        <f>'100m'!$V39</f>
        <v>Meg Knibbs</v>
      </c>
      <c r="M8" s="248" t="str">
        <f>'100m'!$W39</f>
        <v>Beaumont</v>
      </c>
      <c r="N8" s="269">
        <f>'100m'!$X39</f>
        <v>13.4</v>
      </c>
    </row>
    <row r="9" spans="1:15" ht="12" customHeight="1" x14ac:dyDescent="0.15">
      <c r="A9" s="137">
        <v>6</v>
      </c>
      <c r="B9" s="154" t="str">
        <f>'75m Hurdles'!$H40</f>
        <v/>
      </c>
      <c r="C9" s="154" t="str">
        <f>'75m Hurdles'!$I40</f>
        <v/>
      </c>
      <c r="D9" s="263" t="str">
        <f>'75m Hurdles'!$K40</f>
        <v/>
      </c>
      <c r="F9" s="302"/>
      <c r="G9" s="303"/>
      <c r="H9" s="303"/>
      <c r="I9" s="304"/>
      <c r="K9" s="137">
        <v>6</v>
      </c>
      <c r="L9" s="154" t="str">
        <f>'100m'!$V40</f>
        <v>Hebe Evans</v>
      </c>
      <c r="M9" s="248" t="str">
        <f>'100m'!$W40</f>
        <v>Royal Masonic School for Girls</v>
      </c>
      <c r="N9" s="269">
        <f>'100m'!$X40</f>
        <v>13.5</v>
      </c>
    </row>
    <row r="10" spans="1:15" ht="12" customHeight="1" x14ac:dyDescent="0.15">
      <c r="A10" s="137">
        <v>7</v>
      </c>
      <c r="B10" s="154" t="str">
        <f>'75m Hurdles'!$H41</f>
        <v/>
      </c>
      <c r="C10" s="154" t="str">
        <f>'75m Hurdles'!$I41</f>
        <v/>
      </c>
      <c r="D10" s="263" t="str">
        <f>'75m Hurdles'!$K41</f>
        <v/>
      </c>
      <c r="F10" s="302"/>
      <c r="G10" s="303"/>
      <c r="H10" s="303"/>
      <c r="I10" s="304"/>
      <c r="K10" s="137">
        <v>7</v>
      </c>
      <c r="L10" s="154" t="str">
        <f>'100m'!$V41</f>
        <v>Mila Luker</v>
      </c>
      <c r="M10" s="248" t="str">
        <f>'100m'!$W41</f>
        <v>Royal Masonic School for Girls</v>
      </c>
      <c r="N10" s="269">
        <f>'100m'!$X41</f>
        <v>13.8</v>
      </c>
    </row>
    <row r="11" spans="1:15" ht="12" customHeight="1" thickBot="1" x14ac:dyDescent="0.2">
      <c r="A11" s="139">
        <v>8</v>
      </c>
      <c r="B11" s="156" t="str">
        <f>'75m Hurdles'!$H42</f>
        <v/>
      </c>
      <c r="C11" s="156" t="str">
        <f>'75m Hurdles'!$I42</f>
        <v/>
      </c>
      <c r="D11" s="264" t="str">
        <f>'75m Hurdles'!$K42</f>
        <v/>
      </c>
      <c r="F11" s="305"/>
      <c r="G11" s="306"/>
      <c r="H11" s="306"/>
      <c r="I11" s="312"/>
      <c r="K11" s="139">
        <v>8</v>
      </c>
      <c r="L11" s="156" t="str">
        <f>'100m'!$V42</f>
        <v>Rebecca Owen</v>
      </c>
      <c r="M11" s="249" t="str">
        <f>'100m'!$W42</f>
        <v>Roundwood Park</v>
      </c>
      <c r="N11" s="270">
        <f>'100m'!$X42</f>
        <v>13.9</v>
      </c>
    </row>
    <row r="12" spans="1:15" ht="12" customHeight="1" thickBot="1" x14ac:dyDescent="0.2">
      <c r="D12" s="157"/>
    </row>
    <row r="13" spans="1:15" s="126" customFormat="1" ht="22" customHeight="1" thickBot="1" x14ac:dyDescent="0.35">
      <c r="A13" s="347" t="str">
        <f>'200m'!C2</f>
        <v>200m</v>
      </c>
      <c r="B13" s="348"/>
      <c r="C13" s="348"/>
      <c r="D13" s="349"/>
      <c r="F13" s="347" t="str">
        <f>'300m'!C2</f>
        <v>300m</v>
      </c>
      <c r="G13" s="348"/>
      <c r="H13" s="348"/>
      <c r="I13" s="349"/>
      <c r="K13" s="350"/>
      <c r="L13" s="351"/>
      <c r="M13" s="351"/>
      <c r="N13" s="352"/>
    </row>
    <row r="14" spans="1:15" ht="12" customHeight="1" thickBot="1" x14ac:dyDescent="0.2">
      <c r="A14" s="151" t="s">
        <v>5</v>
      </c>
      <c r="B14" s="152" t="s">
        <v>1</v>
      </c>
      <c r="C14" s="244" t="s">
        <v>49</v>
      </c>
      <c r="D14" s="153" t="s">
        <v>14</v>
      </c>
      <c r="F14" s="151" t="s">
        <v>5</v>
      </c>
      <c r="G14" s="152" t="s">
        <v>1</v>
      </c>
      <c r="H14" s="244" t="s">
        <v>49</v>
      </c>
      <c r="I14" s="153" t="s">
        <v>14</v>
      </c>
      <c r="K14" s="295"/>
      <c r="L14" s="296"/>
      <c r="M14" s="297"/>
      <c r="N14" s="316"/>
    </row>
    <row r="15" spans="1:15" ht="12" customHeight="1" x14ac:dyDescent="0.15">
      <c r="A15" s="147">
        <v>1</v>
      </c>
      <c r="B15" s="148" t="str">
        <f>'200m'!$V35</f>
        <v>Hebe Evans</v>
      </c>
      <c r="C15" s="148" t="str">
        <f>'200m'!$W35</f>
        <v>Royal Masonic School for Girls</v>
      </c>
      <c r="D15" s="265">
        <f>'200m'!$X35</f>
        <v>28</v>
      </c>
      <c r="F15" s="147">
        <v>1</v>
      </c>
      <c r="G15" s="148" t="str">
        <f>'300m'!$V35</f>
        <v>Mia Higson</v>
      </c>
      <c r="H15" s="148" t="str">
        <f>'300m'!$W35</f>
        <v>St. Michael's Catholic High School</v>
      </c>
      <c r="I15" s="265">
        <f>'300m'!$X35</f>
        <v>46.6</v>
      </c>
      <c r="K15" s="299"/>
      <c r="L15" s="300"/>
      <c r="M15" s="300"/>
      <c r="N15" s="317"/>
    </row>
    <row r="16" spans="1:15" ht="12" customHeight="1" x14ac:dyDescent="0.15">
      <c r="A16" s="128">
        <v>2</v>
      </c>
      <c r="B16" s="130" t="str">
        <f>'200m'!$V36</f>
        <v>Thalia Mann</v>
      </c>
      <c r="C16" s="245" t="str">
        <f>'200m'!$W36</f>
        <v>Parmiter</v>
      </c>
      <c r="D16" s="266">
        <f>'200m'!$X36</f>
        <v>28.5</v>
      </c>
      <c r="F16" s="128">
        <v>2</v>
      </c>
      <c r="G16" s="130" t="str">
        <f>'300m'!$V36</f>
        <v>Thalia Mann</v>
      </c>
      <c r="H16" s="245" t="str">
        <f>'300m'!$W36</f>
        <v>Parmiter</v>
      </c>
      <c r="I16" s="266">
        <f>'300m'!$X36</f>
        <v>46.8</v>
      </c>
      <c r="K16" s="302"/>
      <c r="L16" s="303"/>
      <c r="M16" s="318"/>
      <c r="N16" s="319"/>
    </row>
    <row r="17" spans="1:14" ht="12" customHeight="1" thickBot="1" x14ac:dyDescent="0.2">
      <c r="A17" s="150">
        <v>3</v>
      </c>
      <c r="B17" s="159" t="str">
        <f>'200m'!$V37</f>
        <v>Abi Charles ojo</v>
      </c>
      <c r="C17" s="246" t="str">
        <f>'200m'!$W37</f>
        <v>Parmiter's School</v>
      </c>
      <c r="D17" s="267">
        <f>'200m'!$X37</f>
        <v>28.6</v>
      </c>
      <c r="F17" s="150">
        <v>3</v>
      </c>
      <c r="G17" s="159" t="str">
        <f>'300m'!$V37</f>
        <v>Zoe Knight</v>
      </c>
      <c r="H17" s="246" t="str">
        <f>'300m'!$W37</f>
        <v>Royal Masonic School for Girls</v>
      </c>
      <c r="I17" s="267">
        <f>'300m'!$X37</f>
        <v>46.9</v>
      </c>
      <c r="K17" s="305"/>
      <c r="L17" s="306"/>
      <c r="M17" s="320"/>
      <c r="N17" s="321"/>
    </row>
    <row r="18" spans="1:14" ht="12" customHeight="1" x14ac:dyDescent="0.15">
      <c r="A18" s="146">
        <v>4</v>
      </c>
      <c r="B18" s="138" t="str">
        <f>'200m'!$V38</f>
        <v>Eloise Starkey</v>
      </c>
      <c r="C18" s="247" t="str">
        <f>'200m'!$W38</f>
        <v>Roundwood School</v>
      </c>
      <c r="D18" s="268">
        <f>'200m'!$X38</f>
        <v>28.9</v>
      </c>
      <c r="F18" s="146">
        <v>4</v>
      </c>
      <c r="G18" s="138" t="str">
        <f>'300m'!$V38</f>
        <v>Evie Light</v>
      </c>
      <c r="H18" s="247" t="str">
        <f>'300m'!$W38</f>
        <v>Berkhamsted</v>
      </c>
      <c r="I18" s="268">
        <f>'300m'!$X38</f>
        <v>47.7</v>
      </c>
      <c r="K18" s="309"/>
      <c r="L18" s="310"/>
      <c r="M18" s="322"/>
      <c r="N18" s="323"/>
    </row>
    <row r="19" spans="1:14" ht="12" customHeight="1" x14ac:dyDescent="0.15">
      <c r="A19" s="137">
        <v>5</v>
      </c>
      <c r="B19" s="154" t="str">
        <f>'200m'!$V39</f>
        <v>Alice Lynn</v>
      </c>
      <c r="C19" s="248" t="str">
        <f>'200m'!$W39</f>
        <v>Presdales</v>
      </c>
      <c r="D19" s="269">
        <f>'200m'!$X39</f>
        <v>29.4</v>
      </c>
      <c r="F19" s="137">
        <v>5</v>
      </c>
      <c r="G19" s="154" t="str">
        <f>'300m'!$V39</f>
        <v>Emily Roberts</v>
      </c>
      <c r="H19" s="248" t="str">
        <f>'300m'!$W39</f>
        <v>Dame Alice Owens School</v>
      </c>
      <c r="I19" s="269">
        <f>'300m'!$X39</f>
        <v>48.6</v>
      </c>
      <c r="K19" s="302"/>
      <c r="L19" s="303"/>
      <c r="M19" s="318"/>
      <c r="N19" s="319"/>
    </row>
    <row r="20" spans="1:14" ht="12" customHeight="1" x14ac:dyDescent="0.15">
      <c r="A20" s="137">
        <v>6</v>
      </c>
      <c r="B20" s="154" t="str">
        <f>'200m'!$V40</f>
        <v>Lucy Bevan</v>
      </c>
      <c r="C20" s="248" t="str">
        <f>'200m'!$W40</f>
        <v>Ashlyns</v>
      </c>
      <c r="D20" s="269">
        <f>'200m'!$X40</f>
        <v>29.6</v>
      </c>
      <c r="F20" s="137">
        <v>6</v>
      </c>
      <c r="G20" s="154" t="str">
        <f>'300m'!$V40</f>
        <v>Megan Gray</v>
      </c>
      <c r="H20" s="248" t="str">
        <f>'300m'!$W40</f>
        <v>Beaumont</v>
      </c>
      <c r="I20" s="269">
        <f>'300m'!$X40</f>
        <v>49.9</v>
      </c>
      <c r="K20" s="302"/>
      <c r="L20" s="303"/>
      <c r="M20" s="318"/>
      <c r="N20" s="319"/>
    </row>
    <row r="21" spans="1:14" ht="12" customHeight="1" x14ac:dyDescent="0.15">
      <c r="A21" s="137">
        <v>7</v>
      </c>
      <c r="B21" s="154" t="str">
        <f>'200m'!$V41</f>
        <v>Sophie Jaanin</v>
      </c>
      <c r="C21" s="248" t="str">
        <f>'200m'!$W41</f>
        <v>The Adeyfield Academy</v>
      </c>
      <c r="D21" s="269">
        <f>'200m'!$X41</f>
        <v>30</v>
      </c>
      <c r="F21" s="137">
        <v>7</v>
      </c>
      <c r="G21" s="154" t="str">
        <f>'300m'!$V41</f>
        <v>Olivia Bueno-nicholson</v>
      </c>
      <c r="H21" s="248" t="str">
        <f>'300m'!$W41</f>
        <v>St Joan of Arc</v>
      </c>
      <c r="I21" s="269">
        <f>'300m'!$X41</f>
        <v>53.3</v>
      </c>
      <c r="K21" s="302"/>
      <c r="L21" s="303"/>
      <c r="M21" s="318"/>
      <c r="N21" s="319"/>
    </row>
    <row r="22" spans="1:14" ht="12" customHeight="1" thickBot="1" x14ac:dyDescent="0.2">
      <c r="A22" s="139">
        <v>8</v>
      </c>
      <c r="B22" s="156" t="str">
        <f>'200m'!$V42</f>
        <v>Gracelynne Agyapong</v>
      </c>
      <c r="C22" s="249" t="str">
        <f>'200m'!$W42</f>
        <v>The King's School</v>
      </c>
      <c r="D22" s="270">
        <f>'200m'!$X42</f>
        <v>31.2</v>
      </c>
      <c r="F22" s="139">
        <v>8</v>
      </c>
      <c r="G22" s="156" t="str">
        <f>'300m'!$V42</f>
        <v>Jessica Sharp</v>
      </c>
      <c r="H22" s="249" t="str">
        <f>'300m'!$W42</f>
        <v>St Joan of Arc</v>
      </c>
      <c r="I22" s="270">
        <f>'300m'!$X42</f>
        <v>58.4</v>
      </c>
      <c r="K22" s="305"/>
      <c r="L22" s="306"/>
      <c r="M22" s="320"/>
      <c r="N22" s="321"/>
    </row>
    <row r="23" spans="1:14" ht="12" customHeight="1" thickBot="1" x14ac:dyDescent="0.2"/>
    <row r="24" spans="1:14" s="126" customFormat="1" ht="22" customHeight="1" thickBot="1" x14ac:dyDescent="0.35">
      <c r="A24" s="347" t="str">
        <f>'800m'!C2</f>
        <v>800m</v>
      </c>
      <c r="B24" s="348"/>
      <c r="C24" s="348"/>
      <c r="D24" s="349"/>
      <c r="F24" s="347" t="str">
        <f>'1500m'!C2</f>
        <v>1500m</v>
      </c>
      <c r="G24" s="348"/>
      <c r="H24" s="348"/>
      <c r="I24" s="349"/>
      <c r="K24" s="350"/>
      <c r="L24" s="351"/>
      <c r="M24" s="351"/>
      <c r="N24" s="352"/>
    </row>
    <row r="25" spans="1:14" ht="12" customHeight="1" thickBot="1" x14ac:dyDescent="0.2">
      <c r="A25" s="27" t="s">
        <v>5</v>
      </c>
      <c r="B25" s="28" t="s">
        <v>1</v>
      </c>
      <c r="C25" s="288" t="s">
        <v>49</v>
      </c>
      <c r="D25" s="160" t="s">
        <v>14</v>
      </c>
      <c r="F25" s="27" t="s">
        <v>5</v>
      </c>
      <c r="G25" s="28" t="s">
        <v>1</v>
      </c>
      <c r="H25" s="288" t="s">
        <v>49</v>
      </c>
      <c r="I25" s="160" t="s">
        <v>14</v>
      </c>
      <c r="K25" s="324"/>
      <c r="L25" s="325"/>
      <c r="M25" s="298"/>
      <c r="N25" s="298"/>
    </row>
    <row r="26" spans="1:14" ht="12" customHeight="1" x14ac:dyDescent="0.15">
      <c r="A26" s="147">
        <v>1</v>
      </c>
      <c r="B26" s="129" t="str">
        <f>'800m'!$H35</f>
        <v>Phoebe Gill</v>
      </c>
      <c r="C26" s="129" t="str">
        <f>'800m'!$I35</f>
        <v>St George's School, Harpenden</v>
      </c>
      <c r="D26" s="134">
        <f>'800m'!$K35</f>
        <v>1.5000000000000002E-3</v>
      </c>
      <c r="F26" s="127">
        <v>1</v>
      </c>
      <c r="G26" s="129" t="str">
        <f>'1500m'!$H35</f>
        <v>Tilly Major</v>
      </c>
      <c r="H26" s="129" t="str">
        <f>'1500m'!$I35</f>
        <v>Haileybury</v>
      </c>
      <c r="I26" s="134">
        <f>'1500m'!$K35</f>
        <v>3.4490740740740745E-3</v>
      </c>
      <c r="K26" s="309"/>
      <c r="L26" s="310"/>
      <c r="M26" s="310"/>
      <c r="N26" s="326"/>
    </row>
    <row r="27" spans="1:14" ht="12" customHeight="1" x14ac:dyDescent="0.15">
      <c r="A27" s="128">
        <v>2</v>
      </c>
      <c r="B27" s="130" t="str">
        <f>'800m'!$H36</f>
        <v>Dina Silverman</v>
      </c>
      <c r="C27" s="245" t="str">
        <f>'800m'!$I36</f>
        <v>Haberdashers' Aske's School for Girls</v>
      </c>
      <c r="D27" s="135">
        <f>'800m'!$K36</f>
        <v>1.6099537037037037E-3</v>
      </c>
      <c r="F27" s="128">
        <v>2</v>
      </c>
      <c r="G27" s="136" t="str">
        <f>'1500m'!H36</f>
        <v>Abigail Manson</v>
      </c>
      <c r="H27" s="279" t="str">
        <f>'1500m'!$I36</f>
        <v>Hitchin Girls School</v>
      </c>
      <c r="I27" s="170">
        <f>'1500m'!K36</f>
        <v>3.5370370370370369E-3</v>
      </c>
      <c r="K27" s="302"/>
      <c r="L27" s="310"/>
      <c r="M27" s="322"/>
      <c r="N27" s="326"/>
    </row>
    <row r="28" spans="1:14" ht="12" customHeight="1" thickBot="1" x14ac:dyDescent="0.2">
      <c r="A28" s="150">
        <v>3</v>
      </c>
      <c r="B28" s="159" t="str">
        <f>'800m'!$H37</f>
        <v>Isabel Martin</v>
      </c>
      <c r="C28" s="246" t="str">
        <f>'800m'!$I37</f>
        <v>St Clement Danes School</v>
      </c>
      <c r="D28" s="169">
        <f>'800m'!$K37</f>
        <v>1.741898148148148E-3</v>
      </c>
      <c r="F28" s="140">
        <v>3</v>
      </c>
      <c r="G28" s="145" t="str">
        <f>'1500m'!H37</f>
        <v>Emily Ford</v>
      </c>
      <c r="H28" s="280" t="str">
        <f>'1500m'!$I37</f>
        <v>Berkhamsted</v>
      </c>
      <c r="I28" s="171">
        <f>'1500m'!K37</f>
        <v>3.5810185185185181E-3</v>
      </c>
      <c r="K28" s="327"/>
      <c r="L28" s="328"/>
      <c r="M28" s="329"/>
      <c r="N28" s="330"/>
    </row>
    <row r="29" spans="1:14" ht="12" customHeight="1" x14ac:dyDescent="0.15">
      <c r="A29" s="146">
        <v>4</v>
      </c>
      <c r="B29" s="138" t="str">
        <f>'800m'!$H38</f>
        <v>Francesca Rollison</v>
      </c>
      <c r="C29" s="247" t="str">
        <f>'800m'!$I38</f>
        <v>Royal Masonic School for Girls</v>
      </c>
      <c r="D29" s="168">
        <f>'800m'!$K38</f>
        <v>1.7476851851851852E-3</v>
      </c>
      <c r="F29" s="141">
        <v>4</v>
      </c>
      <c r="G29" s="142" t="str">
        <f>'1500m'!H38</f>
        <v>Poppy Fisher</v>
      </c>
      <c r="H29" s="281" t="str">
        <f>'1500m'!$I38</f>
        <v>St Albans Girls' Schol</v>
      </c>
      <c r="I29" s="165">
        <f>'1500m'!K38</f>
        <v>3.623842592592593E-3</v>
      </c>
      <c r="K29" s="299"/>
      <c r="L29" s="300"/>
      <c r="M29" s="331"/>
      <c r="N29" s="332"/>
    </row>
    <row r="30" spans="1:14" ht="12" customHeight="1" x14ac:dyDescent="0.15">
      <c r="A30" s="137">
        <v>5</v>
      </c>
      <c r="B30" s="154" t="str">
        <f>'800m'!$H39</f>
        <v>Imogen Rose</v>
      </c>
      <c r="C30" s="248" t="str">
        <f>'800m'!$I39</f>
        <v>Hitchin Girls School</v>
      </c>
      <c r="D30" s="166">
        <f>'800m'!$K39</f>
        <v>1.7766203703703705E-3</v>
      </c>
      <c r="F30" s="137">
        <v>5</v>
      </c>
      <c r="G30" s="138" t="str">
        <f>'1500m'!H39</f>
        <v>Thea Gray</v>
      </c>
      <c r="H30" s="247" t="str">
        <f>'1500m'!$I39</f>
        <v>Berkhamsted</v>
      </c>
      <c r="I30" s="168">
        <f>'1500m'!K39</f>
        <v>3.6435185185185186E-3</v>
      </c>
      <c r="K30" s="302"/>
      <c r="L30" s="310"/>
      <c r="M30" s="322"/>
      <c r="N30" s="326"/>
    </row>
    <row r="31" spans="1:14" ht="12" customHeight="1" x14ac:dyDescent="0.15">
      <c r="A31" s="137">
        <v>6</v>
      </c>
      <c r="B31" s="154" t="str">
        <f>'800m'!$H40</f>
        <v>Martha Duncan</v>
      </c>
      <c r="C31" s="248" t="str">
        <f>'800m'!$I40</f>
        <v>Sandringham</v>
      </c>
      <c r="D31" s="166">
        <f>'800m'!$K40</f>
        <v>1.7812499999999998E-3</v>
      </c>
      <c r="F31" s="137">
        <v>6</v>
      </c>
      <c r="G31" s="138" t="str">
        <f>'1500m'!H40</f>
        <v>Gina Luckhurst</v>
      </c>
      <c r="H31" s="247" t="str">
        <f>'1500m'!$I40</f>
        <v>Parmiter's</v>
      </c>
      <c r="I31" s="168">
        <f>'1500m'!K40</f>
        <v>3.7291666666666667E-3</v>
      </c>
      <c r="K31" s="302"/>
      <c r="L31" s="310"/>
      <c r="M31" s="322"/>
      <c r="N31" s="326"/>
    </row>
    <row r="32" spans="1:14" ht="12" customHeight="1" x14ac:dyDescent="0.15">
      <c r="A32" s="137">
        <v>7</v>
      </c>
      <c r="B32" s="154" t="str">
        <f>'800m'!$H41</f>
        <v>Zoe Hilton</v>
      </c>
      <c r="C32" s="248" t="str">
        <f>'800m'!$I41</f>
        <v>Sandringham</v>
      </c>
      <c r="D32" s="166">
        <f>'800m'!$K41</f>
        <v>1.8576388888888887E-3</v>
      </c>
      <c r="F32" s="137">
        <v>7</v>
      </c>
      <c r="G32" s="138" t="str">
        <f>'1500m'!H41</f>
        <v>Nancie Bateson</v>
      </c>
      <c r="H32" s="247" t="str">
        <f>'1500m'!$I41</f>
        <v>Abbot's Hill</v>
      </c>
      <c r="I32" s="168">
        <f>'1500m'!K41</f>
        <v>3.7418981481481483E-3</v>
      </c>
      <c r="K32" s="302"/>
      <c r="L32" s="310"/>
      <c r="M32" s="322"/>
      <c r="N32" s="326"/>
    </row>
    <row r="33" spans="1:14" ht="12" customHeight="1" thickBot="1" x14ac:dyDescent="0.2">
      <c r="A33" s="139">
        <v>8</v>
      </c>
      <c r="B33" s="156" t="str">
        <f>'800m'!$H42</f>
        <v>Bethany Botheras</v>
      </c>
      <c r="C33" s="249" t="str">
        <f>'800m'!$I42</f>
        <v>Presdales</v>
      </c>
      <c r="D33" s="167">
        <f>'800m'!$K42</f>
        <v>1.8900462962962961E-3</v>
      </c>
      <c r="F33" s="139">
        <v>8</v>
      </c>
      <c r="G33" s="144" t="str">
        <f>'1500m'!H42</f>
        <v>Beth Irvine</v>
      </c>
      <c r="H33" s="282" t="str">
        <f>'1500m'!$I42</f>
        <v>Parmiter's School</v>
      </c>
      <c r="I33" s="172">
        <f>'1500m'!K42</f>
        <v>3.7557870370370371E-3</v>
      </c>
      <c r="K33" s="305"/>
      <c r="L33" s="333"/>
      <c r="M33" s="334"/>
      <c r="N33" s="335"/>
    </row>
    <row r="34" spans="1:14" ht="12" customHeight="1" thickBot="1" x14ac:dyDescent="0.2"/>
    <row r="35" spans="1:14" s="126" customFormat="1" ht="22" customHeight="1" thickBot="1" x14ac:dyDescent="0.35">
      <c r="A35" s="350"/>
      <c r="B35" s="351"/>
      <c r="C35" s="351"/>
      <c r="D35" s="352"/>
      <c r="F35" s="347" t="str">
        <f>'Long Jump'!C2</f>
        <v>Long Jump</v>
      </c>
      <c r="G35" s="348"/>
      <c r="H35" s="348"/>
      <c r="I35" s="349"/>
      <c r="K35" s="350"/>
      <c r="L35" s="351"/>
      <c r="M35" s="351"/>
      <c r="N35" s="352"/>
    </row>
    <row r="36" spans="1:14" ht="12" customHeight="1" thickBot="1" x14ac:dyDescent="0.2">
      <c r="A36" s="324"/>
      <c r="B36" s="325"/>
      <c r="C36" s="298"/>
      <c r="D36" s="298"/>
      <c r="F36" s="151" t="s">
        <v>5</v>
      </c>
      <c r="G36" s="152" t="s">
        <v>1</v>
      </c>
      <c r="H36" s="244" t="s">
        <v>49</v>
      </c>
      <c r="I36" s="153" t="s">
        <v>46</v>
      </c>
      <c r="K36" s="295"/>
      <c r="L36" s="296"/>
      <c r="M36" s="297"/>
      <c r="N36" s="316"/>
    </row>
    <row r="37" spans="1:14" ht="12" customHeight="1" x14ac:dyDescent="0.15">
      <c r="A37" s="299"/>
      <c r="B37" s="310"/>
      <c r="C37" s="310"/>
      <c r="D37" s="326"/>
      <c r="F37" s="147">
        <v>1</v>
      </c>
      <c r="G37" s="148" t="str">
        <f>'Long Jump'!$H35</f>
        <v>Brooke Evans</v>
      </c>
      <c r="H37" s="148" t="str">
        <f>'Long Jump'!$I35</f>
        <v>The Hemel Hempstead School</v>
      </c>
      <c r="I37" s="149">
        <f>'Long Jump'!$K35</f>
        <v>4.95</v>
      </c>
      <c r="K37" s="299"/>
      <c r="L37" s="300"/>
      <c r="M37" s="300"/>
      <c r="N37" s="336"/>
    </row>
    <row r="38" spans="1:14" ht="12" customHeight="1" x14ac:dyDescent="0.15">
      <c r="A38" s="302"/>
      <c r="B38" s="303"/>
      <c r="C38" s="318"/>
      <c r="D38" s="340"/>
      <c r="F38" s="128">
        <v>2</v>
      </c>
      <c r="G38" s="130" t="str">
        <f>'Long Jump'!$H36</f>
        <v>Lucy Baverstock</v>
      </c>
      <c r="H38" s="245" t="str">
        <f>'Long Jump'!$I36</f>
        <v>Hitchin Girls School</v>
      </c>
      <c r="I38" s="131">
        <f>'Long Jump'!$K36</f>
        <v>4.9400000000000004</v>
      </c>
      <c r="K38" s="302"/>
      <c r="L38" s="303"/>
      <c r="M38" s="318"/>
      <c r="N38" s="337"/>
    </row>
    <row r="39" spans="1:14" ht="12" customHeight="1" thickBot="1" x14ac:dyDescent="0.2">
      <c r="A39" s="305"/>
      <c r="B39" s="306"/>
      <c r="C39" s="320"/>
      <c r="D39" s="341"/>
      <c r="F39" s="150">
        <v>3</v>
      </c>
      <c r="G39" s="159" t="str">
        <f>'Long Jump'!$H37</f>
        <v>Tiana Mckenzie-david</v>
      </c>
      <c r="H39" s="246" t="str">
        <f>'Long Jump'!$I37</f>
        <v>Sir John Lawes</v>
      </c>
      <c r="I39" s="158">
        <f>'Long Jump'!$K37</f>
        <v>4.74</v>
      </c>
      <c r="K39" s="305"/>
      <c r="L39" s="306"/>
      <c r="M39" s="320"/>
      <c r="N39" s="338"/>
    </row>
    <row r="40" spans="1:14" ht="12" customHeight="1" x14ac:dyDescent="0.15">
      <c r="A40" s="309"/>
      <c r="B40" s="310"/>
      <c r="C40" s="322"/>
      <c r="D40" s="326"/>
      <c r="F40" s="146">
        <v>4</v>
      </c>
      <c r="G40" s="138" t="str">
        <f>'Long Jump'!$H38</f>
        <v>Hannah Owolabi</v>
      </c>
      <c r="H40" s="247" t="str">
        <f>'Long Jump'!$I38</f>
        <v>Loreto College St Albans</v>
      </c>
      <c r="I40" s="143">
        <f>'Long Jump'!$K38</f>
        <v>4.5999999999999996</v>
      </c>
      <c r="K40" s="309"/>
      <c r="L40" s="310"/>
      <c r="M40" s="322"/>
      <c r="N40" s="339"/>
    </row>
    <row r="41" spans="1:14" ht="12" customHeight="1" x14ac:dyDescent="0.15">
      <c r="A41" s="302"/>
      <c r="B41" s="303"/>
      <c r="C41" s="318"/>
      <c r="D41" s="340"/>
      <c r="F41" s="137">
        <v>5</v>
      </c>
      <c r="G41" s="154" t="str">
        <f>'Long Jump'!$H39</f>
        <v>Abi Thompson</v>
      </c>
      <c r="H41" s="248" t="str">
        <f>'Long Jump'!$I39</f>
        <v>St Clement Danes School</v>
      </c>
      <c r="I41" s="155">
        <f>'Long Jump'!$K39</f>
        <v>4.4800000000000004</v>
      </c>
      <c r="K41" s="302"/>
      <c r="L41" s="303"/>
      <c r="M41" s="318"/>
      <c r="N41" s="337"/>
    </row>
    <row r="42" spans="1:14" ht="12" customHeight="1" x14ac:dyDescent="0.15">
      <c r="A42" s="302"/>
      <c r="B42" s="303"/>
      <c r="C42" s="318"/>
      <c r="D42" s="340"/>
      <c r="F42" s="137">
        <v>6</v>
      </c>
      <c r="G42" s="154" t="str">
        <f>'Long Jump'!$H40</f>
        <v>Mila Luker</v>
      </c>
      <c r="H42" s="248" t="str">
        <f>'Long Jump'!$I40</f>
        <v>Royal Masonic School for Girls</v>
      </c>
      <c r="I42" s="155">
        <f>'Long Jump'!$K40</f>
        <v>4.42</v>
      </c>
      <c r="K42" s="302"/>
      <c r="L42" s="303"/>
      <c r="M42" s="318"/>
      <c r="N42" s="337"/>
    </row>
    <row r="43" spans="1:14" ht="12" customHeight="1" x14ac:dyDescent="0.15">
      <c r="A43" s="302"/>
      <c r="B43" s="303"/>
      <c r="C43" s="318"/>
      <c r="D43" s="340"/>
      <c r="F43" s="137">
        <v>7</v>
      </c>
      <c r="G43" s="154" t="str">
        <f>'Long Jump'!$H41</f>
        <v>Amelie Horn</v>
      </c>
      <c r="H43" s="248" t="str">
        <f>'Long Jump'!$I41</f>
        <v>Monks Walk School</v>
      </c>
      <c r="I43" s="155">
        <f>'Long Jump'!$K41</f>
        <v>4.3899999999999997</v>
      </c>
      <c r="K43" s="302"/>
      <c r="L43" s="303"/>
      <c r="M43" s="318"/>
      <c r="N43" s="337"/>
    </row>
    <row r="44" spans="1:14" ht="12" customHeight="1" thickBot="1" x14ac:dyDescent="0.2">
      <c r="A44" s="305"/>
      <c r="B44" s="306"/>
      <c r="C44" s="320"/>
      <c r="D44" s="341"/>
      <c r="F44" s="139">
        <v>8</v>
      </c>
      <c r="G44" s="156" t="str">
        <f>'Long Jump'!$H42</f>
        <v>Charmaine Chigome</v>
      </c>
      <c r="H44" s="249" t="str">
        <f>'Long Jump'!$I42</f>
        <v>The Adeyfield Academy</v>
      </c>
      <c r="I44" s="157">
        <f>'Long Jump'!$K42</f>
        <v>4.1399999999999997</v>
      </c>
      <c r="K44" s="305"/>
      <c r="L44" s="306"/>
      <c r="M44" s="320"/>
      <c r="N44" s="338"/>
    </row>
    <row r="45" spans="1:14" ht="12" customHeight="1" thickBot="1" x14ac:dyDescent="0.2"/>
    <row r="46" spans="1:14" s="126" customFormat="1" ht="22" customHeight="1" thickBot="1" x14ac:dyDescent="0.35">
      <c r="A46" s="347" t="str">
        <f>'High Jump'!C2</f>
        <v>High Jump</v>
      </c>
      <c r="B46" s="348"/>
      <c r="C46" s="348"/>
      <c r="D46" s="349"/>
      <c r="F46" s="347" t="str">
        <f>'Pole Vault'!C2</f>
        <v>Pole Vault</v>
      </c>
      <c r="G46" s="348"/>
      <c r="H46" s="348"/>
      <c r="I46" s="349"/>
      <c r="K46" s="347" t="str">
        <f>'Shot Put'!C2</f>
        <v>Shot Put</v>
      </c>
      <c r="L46" s="348"/>
      <c r="M46" s="348"/>
      <c r="N46" s="349"/>
    </row>
    <row r="47" spans="1:14" ht="12" customHeight="1" thickBot="1" x14ac:dyDescent="0.2">
      <c r="A47" s="151" t="s">
        <v>5</v>
      </c>
      <c r="B47" s="152" t="s">
        <v>1</v>
      </c>
      <c r="C47" s="244" t="s">
        <v>49</v>
      </c>
      <c r="D47" s="153" t="s">
        <v>47</v>
      </c>
      <c r="F47" s="151" t="s">
        <v>5</v>
      </c>
      <c r="G47" s="152" t="s">
        <v>1</v>
      </c>
      <c r="H47" s="244" t="s">
        <v>49</v>
      </c>
      <c r="I47" s="153" t="s">
        <v>47</v>
      </c>
      <c r="K47" s="151" t="s">
        <v>5</v>
      </c>
      <c r="L47" s="152" t="s">
        <v>1</v>
      </c>
      <c r="M47" s="244" t="s">
        <v>49</v>
      </c>
      <c r="N47" s="153" t="s">
        <v>46</v>
      </c>
    </row>
    <row r="48" spans="1:14" ht="12" customHeight="1" x14ac:dyDescent="0.15">
      <c r="A48" s="147">
        <v>1</v>
      </c>
      <c r="B48" s="148" t="str">
        <f>'High Jump'!$H35</f>
        <v>Dahlia Corp</v>
      </c>
      <c r="C48" s="148" t="str">
        <f>'High Jump'!$I35</f>
        <v>Queenswood</v>
      </c>
      <c r="D48" s="149">
        <f>'High Jump'!$K35</f>
        <v>1.65</v>
      </c>
      <c r="F48" s="147">
        <v>1</v>
      </c>
      <c r="G48" s="148" t="str">
        <f>'Pole Vault'!$H35</f>
        <v>Abi Edwards</v>
      </c>
      <c r="H48" s="148" t="str">
        <f>'Pole Vault'!$I35</f>
        <v>St Clement Danes School</v>
      </c>
      <c r="I48" s="149">
        <f>'Pole Vault'!$K35</f>
        <v>2.5</v>
      </c>
      <c r="K48" s="147">
        <v>1</v>
      </c>
      <c r="L48" s="148" t="str">
        <f>'Shot Put'!$H35</f>
        <v>Ellie Bostock</v>
      </c>
      <c r="M48" s="148" t="str">
        <f>'Shot Put'!$I35</f>
        <v>Presdales</v>
      </c>
      <c r="N48" s="149">
        <f>'Shot Put'!$K35</f>
        <v>12.48</v>
      </c>
    </row>
    <row r="49" spans="1:14" ht="12" customHeight="1" x14ac:dyDescent="0.15">
      <c r="A49" s="128">
        <v>2</v>
      </c>
      <c r="B49" s="130" t="str">
        <f>'High Jump'!$H36</f>
        <v>Alana Ashby</v>
      </c>
      <c r="C49" s="245" t="str">
        <f>'High Jump'!$I36</f>
        <v>St Clement Danes School</v>
      </c>
      <c r="D49" s="131">
        <f>'High Jump'!$K36</f>
        <v>1.41</v>
      </c>
      <c r="F49" s="128">
        <v>2</v>
      </c>
      <c r="G49" s="130" t="str">
        <f>'Pole Vault'!$H36</f>
        <v>Celine Silverman</v>
      </c>
      <c r="H49" s="245" t="str">
        <f>'Pole Vault'!$I36</f>
        <v>Haberdashers' Aske's School for Girls</v>
      </c>
      <c r="I49" s="131">
        <f>'Pole Vault'!$K36</f>
        <v>1.8</v>
      </c>
      <c r="K49" s="128">
        <v>2</v>
      </c>
      <c r="L49" s="130" t="str">
        <f>'Shot Put'!$H36</f>
        <v>Elena Mitchell</v>
      </c>
      <c r="M49" s="245" t="str">
        <f>'Shot Put'!$I36</f>
        <v>Royal Masonic School for Girls</v>
      </c>
      <c r="N49" s="131">
        <f>'Shot Put'!$K36</f>
        <v>9.11</v>
      </c>
    </row>
    <row r="50" spans="1:14" ht="12" customHeight="1" thickBot="1" x14ac:dyDescent="0.2">
      <c r="A50" s="150">
        <v>3</v>
      </c>
      <c r="B50" s="159" t="str">
        <f>'High Jump'!$H37</f>
        <v>Emily Sanderson</v>
      </c>
      <c r="C50" s="246" t="str">
        <f>'High Jump'!$I37</f>
        <v>St Albans High School for Girls</v>
      </c>
      <c r="D50" s="158">
        <f>'High Jump'!$K37</f>
        <v>1.41</v>
      </c>
      <c r="F50" s="150">
        <v>3</v>
      </c>
      <c r="G50" s="159" t="str">
        <f>'Pole Vault'!$H37</f>
        <v/>
      </c>
      <c r="H50" s="246" t="str">
        <f>'Pole Vault'!$I37</f>
        <v/>
      </c>
      <c r="I50" s="158" t="str">
        <f>'Pole Vault'!$K37</f>
        <v/>
      </c>
      <c r="K50" s="150">
        <v>3</v>
      </c>
      <c r="L50" s="159" t="str">
        <f>'Shot Put'!$H37</f>
        <v>Temitope Fetuga</v>
      </c>
      <c r="M50" s="246" t="str">
        <f>'Shot Put'!$I37</f>
        <v>The King's School</v>
      </c>
      <c r="N50" s="158">
        <f>'Shot Put'!$K37</f>
        <v>9.0299999999999994</v>
      </c>
    </row>
    <row r="51" spans="1:14" ht="12" customHeight="1" x14ac:dyDescent="0.15">
      <c r="A51" s="146">
        <v>4</v>
      </c>
      <c r="B51" s="138" t="str">
        <f>'High Jump'!$H38</f>
        <v>Lucy Baverstock</v>
      </c>
      <c r="C51" s="247" t="str">
        <f>'High Jump'!$I38</f>
        <v>Hitchin Girls School</v>
      </c>
      <c r="D51" s="143">
        <f>'High Jump'!$K38</f>
        <v>1.36</v>
      </c>
      <c r="F51" s="146">
        <v>4</v>
      </c>
      <c r="G51" s="138" t="str">
        <f>'Pole Vault'!$H38</f>
        <v/>
      </c>
      <c r="H51" s="247" t="str">
        <f>'Pole Vault'!$I38</f>
        <v/>
      </c>
      <c r="I51" s="143" t="str">
        <f>'Pole Vault'!$K38</f>
        <v/>
      </c>
      <c r="K51" s="146">
        <v>4</v>
      </c>
      <c r="L51" s="138" t="str">
        <f>'Shot Put'!$H38</f>
        <v>Talia Williams</v>
      </c>
      <c r="M51" s="247" t="str">
        <f>'Shot Put'!$I38</f>
        <v>Berkhamsted</v>
      </c>
      <c r="N51" s="143">
        <f>'Shot Put'!$K38</f>
        <v>8.83</v>
      </c>
    </row>
    <row r="52" spans="1:14" ht="12" customHeight="1" x14ac:dyDescent="0.15">
      <c r="A52" s="137">
        <v>5</v>
      </c>
      <c r="B52" s="154" t="str">
        <f>'High Jump'!$H39</f>
        <v>Amelie Horn</v>
      </c>
      <c r="C52" s="248" t="str">
        <f>'High Jump'!$I39</f>
        <v>Monks Walk School</v>
      </c>
      <c r="D52" s="155">
        <f>'High Jump'!$K39</f>
        <v>1.31</v>
      </c>
      <c r="F52" s="137">
        <v>5</v>
      </c>
      <c r="G52" s="154" t="str">
        <f>'Pole Vault'!$H39</f>
        <v/>
      </c>
      <c r="H52" s="248" t="str">
        <f>'Pole Vault'!$I39</f>
        <v/>
      </c>
      <c r="I52" s="155" t="str">
        <f>'Pole Vault'!$K39</f>
        <v/>
      </c>
      <c r="K52" s="137">
        <v>5</v>
      </c>
      <c r="L52" s="154" t="str">
        <f>'Shot Put'!$H39</f>
        <v>Darcey Dalwood</v>
      </c>
      <c r="M52" s="248" t="str">
        <f>'Shot Put'!$I39</f>
        <v>St Albans High School for Girls</v>
      </c>
      <c r="N52" s="155">
        <f>'Shot Put'!$K39</f>
        <v>8.49</v>
      </c>
    </row>
    <row r="53" spans="1:14" ht="12" customHeight="1" x14ac:dyDescent="0.15">
      <c r="A53" s="137">
        <v>6</v>
      </c>
      <c r="B53" s="154" t="str">
        <f>'High Jump'!$H40</f>
        <v>Isabella Turner</v>
      </c>
      <c r="C53" s="248" t="str">
        <f>'High Jump'!$I40</f>
        <v>Roundwood School</v>
      </c>
      <c r="D53" s="155">
        <f>'High Jump'!$K40</f>
        <v>1.31</v>
      </c>
      <c r="F53" s="137">
        <v>6</v>
      </c>
      <c r="G53" s="154" t="str">
        <f>'Pole Vault'!$H40</f>
        <v/>
      </c>
      <c r="H53" s="248" t="str">
        <f>'Pole Vault'!$I40</f>
        <v/>
      </c>
      <c r="I53" s="155" t="str">
        <f>'Pole Vault'!$K40</f>
        <v/>
      </c>
      <c r="K53" s="137">
        <v>6</v>
      </c>
      <c r="L53" s="154" t="str">
        <f>'Shot Put'!$H40</f>
        <v>Verity Pope-Williams</v>
      </c>
      <c r="M53" s="248" t="str">
        <f>'Shot Put'!$I40</f>
        <v>Berkhamsted</v>
      </c>
      <c r="N53" s="155">
        <f>'Shot Put'!$K40</f>
        <v>8.35</v>
      </c>
    </row>
    <row r="54" spans="1:14" ht="12" customHeight="1" x14ac:dyDescent="0.15">
      <c r="A54" s="137">
        <v>7</v>
      </c>
      <c r="B54" s="154" t="str">
        <f>'High Jump'!$H41</f>
        <v>Jenna-may Botha</v>
      </c>
      <c r="C54" s="248" t="str">
        <f>'High Jump'!$I41</f>
        <v>The Adeyfield Academy</v>
      </c>
      <c r="D54" s="155">
        <f>'High Jump'!$K41</f>
        <v>1.21</v>
      </c>
      <c r="F54" s="137">
        <v>7</v>
      </c>
      <c r="G54" s="154" t="str">
        <f>'Pole Vault'!$H41</f>
        <v/>
      </c>
      <c r="H54" s="248" t="str">
        <f>'Pole Vault'!$I41</f>
        <v/>
      </c>
      <c r="I54" s="155" t="str">
        <f>'Pole Vault'!$K41</f>
        <v/>
      </c>
      <c r="K54" s="137">
        <v>7</v>
      </c>
      <c r="L54" s="154" t="str">
        <f>'Shot Put'!$H41</f>
        <v>Lauren Caldwell</v>
      </c>
      <c r="M54" s="248" t="str">
        <f>'Shot Put'!$I41</f>
        <v>Marlborough</v>
      </c>
      <c r="N54" s="155">
        <f>'Shot Put'!$K41</f>
        <v>8.2100000000000009</v>
      </c>
    </row>
    <row r="55" spans="1:14" ht="12" customHeight="1" thickBot="1" x14ac:dyDescent="0.2">
      <c r="A55" s="139">
        <v>8</v>
      </c>
      <c r="B55" s="156" t="str">
        <f>'High Jump'!$H42</f>
        <v/>
      </c>
      <c r="C55" s="249" t="str">
        <f>'High Jump'!$I42</f>
        <v/>
      </c>
      <c r="D55" s="157" t="str">
        <f>'High Jump'!$K42</f>
        <v/>
      </c>
      <c r="F55" s="139">
        <v>8</v>
      </c>
      <c r="G55" s="156" t="str">
        <f>'Pole Vault'!$H42</f>
        <v/>
      </c>
      <c r="H55" s="249" t="str">
        <f>'Pole Vault'!$I42</f>
        <v/>
      </c>
      <c r="I55" s="157" t="str">
        <f>'Pole Vault'!$K42</f>
        <v/>
      </c>
      <c r="K55" s="139">
        <v>8</v>
      </c>
      <c r="L55" s="156" t="str">
        <f>'Shot Put'!$H42</f>
        <v>Cara Chennells</v>
      </c>
      <c r="M55" s="249" t="str">
        <f>'Shot Put'!$I42</f>
        <v>St Albans High School for Girls</v>
      </c>
      <c r="N55" s="157">
        <f>'Shot Put'!$K42</f>
        <v>7.45</v>
      </c>
    </row>
    <row r="56" spans="1:14" ht="12" customHeight="1" thickBot="1" x14ac:dyDescent="0.2"/>
    <row r="57" spans="1:14" s="126" customFormat="1" ht="22" customHeight="1" thickBot="1" x14ac:dyDescent="0.35">
      <c r="A57" s="347" t="str">
        <f>Discus!C2</f>
        <v>Discus</v>
      </c>
      <c r="B57" s="348"/>
      <c r="C57" s="348"/>
      <c r="D57" s="349"/>
      <c r="F57" s="347" t="str">
        <f>Javelin!C2</f>
        <v>Javelin</v>
      </c>
      <c r="G57" s="348"/>
      <c r="H57" s="348"/>
      <c r="I57" s="349"/>
      <c r="K57" s="350" t="e">
        <f>#REF!</f>
        <v>#REF!</v>
      </c>
      <c r="L57" s="351"/>
      <c r="M57" s="351"/>
      <c r="N57" s="352"/>
    </row>
    <row r="58" spans="1:14" ht="12" customHeight="1" thickBot="1" x14ac:dyDescent="0.2">
      <c r="A58" s="151" t="s">
        <v>5</v>
      </c>
      <c r="B58" s="152" t="s">
        <v>1</v>
      </c>
      <c r="C58" s="244" t="s">
        <v>49</v>
      </c>
      <c r="D58" s="153" t="s">
        <v>46</v>
      </c>
      <c r="F58" s="151" t="s">
        <v>5</v>
      </c>
      <c r="G58" s="152" t="s">
        <v>1</v>
      </c>
      <c r="H58" s="244" t="s">
        <v>49</v>
      </c>
      <c r="I58" s="153" t="s">
        <v>46</v>
      </c>
      <c r="K58" s="295" t="s">
        <v>5</v>
      </c>
      <c r="L58" s="296" t="s">
        <v>1</v>
      </c>
      <c r="M58" s="297" t="s">
        <v>49</v>
      </c>
      <c r="N58" s="316" t="s">
        <v>46</v>
      </c>
    </row>
    <row r="59" spans="1:14" ht="12" customHeight="1" x14ac:dyDescent="0.15">
      <c r="A59" s="147">
        <v>1</v>
      </c>
      <c r="B59" s="148" t="str">
        <f>Discus!$H35</f>
        <v>Verity Pope-Williams</v>
      </c>
      <c r="C59" s="148" t="str">
        <f>Discus!$I35</f>
        <v>Berkhamsted</v>
      </c>
      <c r="D59" s="149">
        <f>Discus!$K35</f>
        <v>18.95</v>
      </c>
      <c r="F59" s="147">
        <v>1</v>
      </c>
      <c r="G59" s="148" t="str">
        <f>Javelin!$H35</f>
        <v>Poppy Radford</v>
      </c>
      <c r="H59" s="148" t="str">
        <f>Javelin!$I35</f>
        <v>Hitchin Girls School</v>
      </c>
      <c r="I59" s="149">
        <f>Javelin!$K35</f>
        <v>33.64</v>
      </c>
      <c r="K59" s="299">
        <v>1</v>
      </c>
      <c r="L59" s="300" t="e">
        <f>#REF!</f>
        <v>#REF!</v>
      </c>
      <c r="M59" s="300" t="e">
        <f>#REF!</f>
        <v>#REF!</v>
      </c>
      <c r="N59" s="336" t="e">
        <f>#REF!</f>
        <v>#REF!</v>
      </c>
    </row>
    <row r="60" spans="1:14" ht="12" customHeight="1" x14ac:dyDescent="0.15">
      <c r="A60" s="128">
        <v>2</v>
      </c>
      <c r="B60" s="130" t="str">
        <f>Discus!$H36</f>
        <v>Chizite Osefo</v>
      </c>
      <c r="C60" s="245" t="str">
        <f>Discus!$I36</f>
        <v>Loreto College St Albans</v>
      </c>
      <c r="D60" s="131">
        <f>Discus!$K36</f>
        <v>18.559999999999999</v>
      </c>
      <c r="F60" s="128">
        <v>2</v>
      </c>
      <c r="G60" s="130" t="str">
        <f>Javelin!$H36</f>
        <v>Talia Williams</v>
      </c>
      <c r="H60" s="245" t="str">
        <f>Javelin!$I36</f>
        <v>Berkhamsted</v>
      </c>
      <c r="I60" s="131">
        <f>Javelin!$K36</f>
        <v>29.91</v>
      </c>
      <c r="K60" s="302">
        <v>2</v>
      </c>
      <c r="L60" s="303" t="e">
        <f>#REF!</f>
        <v>#REF!</v>
      </c>
      <c r="M60" s="318" t="e">
        <f>#REF!</f>
        <v>#REF!</v>
      </c>
      <c r="N60" s="337" t="e">
        <f>#REF!</f>
        <v>#REF!</v>
      </c>
    </row>
    <row r="61" spans="1:14" ht="12" customHeight="1" thickBot="1" x14ac:dyDescent="0.2">
      <c r="A61" s="150">
        <v>3</v>
      </c>
      <c r="B61" s="159" t="str">
        <f>Discus!$H37</f>
        <v>Temitope Fetuga</v>
      </c>
      <c r="C61" s="246" t="str">
        <f>Discus!$I37</f>
        <v>The King's School</v>
      </c>
      <c r="D61" s="158">
        <f>Discus!$K37</f>
        <v>17.62</v>
      </c>
      <c r="F61" s="150">
        <v>3</v>
      </c>
      <c r="G61" s="159" t="str">
        <f>Javelin!$H37</f>
        <v>Imogen List</v>
      </c>
      <c r="H61" s="246" t="str">
        <f>Javelin!$I37</f>
        <v>The Chauncy School</v>
      </c>
      <c r="I61" s="158">
        <f>Javelin!$K37</f>
        <v>29.69</v>
      </c>
      <c r="K61" s="305">
        <v>3</v>
      </c>
      <c r="L61" s="306" t="e">
        <f>#REF!</f>
        <v>#REF!</v>
      </c>
      <c r="M61" s="320" t="e">
        <f>#REF!</f>
        <v>#REF!</v>
      </c>
      <c r="N61" s="338" t="e">
        <f>#REF!</f>
        <v>#REF!</v>
      </c>
    </row>
    <row r="62" spans="1:14" ht="12" customHeight="1" x14ac:dyDescent="0.15">
      <c r="A62" s="146">
        <v>4</v>
      </c>
      <c r="B62" s="138" t="str">
        <f>Discus!$H38</f>
        <v>Andrea Davies</v>
      </c>
      <c r="C62" s="247" t="str">
        <f>Discus!$I38</f>
        <v>Royal Masonic School for Girls</v>
      </c>
      <c r="D62" s="143">
        <f>Discus!$K38</f>
        <v>17.45</v>
      </c>
      <c r="F62" s="146">
        <v>4</v>
      </c>
      <c r="G62" s="138" t="str">
        <f>Javelin!$H38</f>
        <v>Finley Francis</v>
      </c>
      <c r="H62" s="247" t="str">
        <f>Javelin!$I38</f>
        <v>St Albans High School for Girls</v>
      </c>
      <c r="I62" s="143">
        <f>Javelin!$K38</f>
        <v>27.61</v>
      </c>
      <c r="K62" s="309">
        <v>4</v>
      </c>
      <c r="L62" s="310" t="e">
        <f>#REF!</f>
        <v>#REF!</v>
      </c>
      <c r="M62" s="322" t="e">
        <f>#REF!</f>
        <v>#REF!</v>
      </c>
      <c r="N62" s="339" t="e">
        <f>#REF!</f>
        <v>#REF!</v>
      </c>
    </row>
    <row r="63" spans="1:14" ht="12" customHeight="1" x14ac:dyDescent="0.15">
      <c r="A63" s="137">
        <v>5</v>
      </c>
      <c r="B63" s="154" t="str">
        <f>Discus!$H39</f>
        <v>Marelie Raath</v>
      </c>
      <c r="C63" s="248" t="str">
        <f>Discus!$I39</f>
        <v>Sandringham</v>
      </c>
      <c r="D63" s="155">
        <f>Discus!$K39</f>
        <v>17.34</v>
      </c>
      <c r="F63" s="137">
        <v>5</v>
      </c>
      <c r="G63" s="154" t="str">
        <f>Javelin!$H39</f>
        <v>Jenna-may Botha</v>
      </c>
      <c r="H63" s="248" t="str">
        <f>Javelin!$I39</f>
        <v>The Adeyfield Academy</v>
      </c>
      <c r="I63" s="155">
        <f>Javelin!$K39</f>
        <v>21.9</v>
      </c>
      <c r="K63" s="302">
        <v>5</v>
      </c>
      <c r="L63" s="303" t="e">
        <f>#REF!</f>
        <v>#REF!</v>
      </c>
      <c r="M63" s="318" t="e">
        <f>#REF!</f>
        <v>#REF!</v>
      </c>
      <c r="N63" s="337" t="e">
        <f>#REF!</f>
        <v>#REF!</v>
      </c>
    </row>
    <row r="64" spans="1:14" ht="12" customHeight="1" x14ac:dyDescent="0.15">
      <c r="A64" s="137">
        <v>6</v>
      </c>
      <c r="B64" s="154" t="str">
        <f>Discus!$H40</f>
        <v>Lottie Gillies</v>
      </c>
      <c r="C64" s="248" t="str">
        <f>Discus!$I40</f>
        <v>St Clement Danes School</v>
      </c>
      <c r="D64" s="155">
        <f>Discus!$K40</f>
        <v>16</v>
      </c>
      <c r="F64" s="137">
        <v>6</v>
      </c>
      <c r="G64" s="154" t="str">
        <f>Javelin!$H40</f>
        <v>Zara Simon</v>
      </c>
      <c r="H64" s="248" t="str">
        <f>Javelin!$I40</f>
        <v>Parmiter's</v>
      </c>
      <c r="I64" s="155">
        <f>Javelin!$K40</f>
        <v>18.850000000000001</v>
      </c>
      <c r="K64" s="302">
        <v>6</v>
      </c>
      <c r="L64" s="303" t="e">
        <f>#REF!</f>
        <v>#REF!</v>
      </c>
      <c r="M64" s="318" t="e">
        <f>#REF!</f>
        <v>#REF!</v>
      </c>
      <c r="N64" s="337" t="e">
        <f>#REF!</f>
        <v>#REF!</v>
      </c>
    </row>
    <row r="65" spans="1:14" ht="12" customHeight="1" x14ac:dyDescent="0.15">
      <c r="A65" s="137">
        <v>7</v>
      </c>
      <c r="B65" s="154" t="str">
        <f>Discus!$H41</f>
        <v>Lauren Southern</v>
      </c>
      <c r="C65" s="248" t="str">
        <f>Discus!$I41</f>
        <v>The Adeyfield Academy</v>
      </c>
      <c r="D65" s="155">
        <f>Discus!$K41</f>
        <v>15.75</v>
      </c>
      <c r="F65" s="137">
        <v>7</v>
      </c>
      <c r="G65" s="154" t="str">
        <f>Javelin!$H41</f>
        <v>Robyn Coregan</v>
      </c>
      <c r="H65" s="248" t="str">
        <f>Javelin!$I41</f>
        <v>The Adeyfield Academy</v>
      </c>
      <c r="I65" s="155">
        <f>Javelin!$K41</f>
        <v>15.22</v>
      </c>
      <c r="K65" s="302">
        <v>7</v>
      </c>
      <c r="L65" s="303" t="e">
        <f>#REF!</f>
        <v>#REF!</v>
      </c>
      <c r="M65" s="318" t="e">
        <f>#REF!</f>
        <v>#REF!</v>
      </c>
      <c r="N65" s="337" t="e">
        <f>#REF!</f>
        <v>#REF!</v>
      </c>
    </row>
    <row r="66" spans="1:14" ht="12" customHeight="1" thickBot="1" x14ac:dyDescent="0.2">
      <c r="A66" s="139">
        <v>8</v>
      </c>
      <c r="B66" s="156" t="str">
        <f>Discus!$H42</f>
        <v/>
      </c>
      <c r="C66" s="249" t="str">
        <f>Discus!$I42</f>
        <v/>
      </c>
      <c r="D66" s="157" t="str">
        <f>Discus!$K42</f>
        <v/>
      </c>
      <c r="F66" s="139">
        <v>8</v>
      </c>
      <c r="G66" s="156" t="str">
        <f>Javelin!$H42</f>
        <v>Raameen Affan</v>
      </c>
      <c r="H66" s="249" t="str">
        <f>Javelin!$I42</f>
        <v>Haberdashers' Aske's School for Girls</v>
      </c>
      <c r="I66" s="157">
        <f>Javelin!$K42</f>
        <v>15.21</v>
      </c>
      <c r="K66" s="305">
        <v>8</v>
      </c>
      <c r="L66" s="306" t="e">
        <f>#REF!</f>
        <v>#REF!</v>
      </c>
      <c r="M66" s="320" t="e">
        <f>#REF!</f>
        <v>#REF!</v>
      </c>
      <c r="N66" s="338" t="e">
        <f>#REF!</f>
        <v>#REF!</v>
      </c>
    </row>
  </sheetData>
  <mergeCells count="21"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  <mergeCell ref="A13:D13"/>
    <mergeCell ref="F13:I13"/>
    <mergeCell ref="K13:N13"/>
    <mergeCell ref="A24:D24"/>
    <mergeCell ref="F24:I24"/>
    <mergeCell ref="K24:N24"/>
    <mergeCell ref="K1:N1"/>
    <mergeCell ref="F1:I1"/>
    <mergeCell ref="A1:D1"/>
    <mergeCell ref="A2:D2"/>
    <mergeCell ref="F2:I2"/>
    <mergeCell ref="K2:N2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648F-DC90-6048-A6CC-C0F7AAF8ADDB}">
  <sheetPr>
    <tabColor rgb="FFFF0000"/>
  </sheetPr>
  <dimension ref="A1:AA46"/>
  <sheetViews>
    <sheetView topLeftCell="A13" zoomScale="125" zoomScaleNormal="125" workbookViewId="0">
      <selection activeCell="H27" sqref="H2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9" customWidth="1"/>
    <col min="3" max="3" width="6.6640625" style="289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289" customWidth="1"/>
    <col min="11" max="11" width="12.6640625" style="289" customWidth="1"/>
    <col min="12" max="12" width="6.6640625" style="216" customWidth="1"/>
    <col min="13" max="13" width="6.6640625" style="208" customWidth="1"/>
    <col min="14" max="14" width="6.6640625" style="209" customWidth="1"/>
    <col min="15" max="15" width="12.6640625" style="289" customWidth="1"/>
    <col min="16" max="16" width="8" style="289" hidden="1" customWidth="1"/>
    <col min="17" max="18" width="6.6640625" style="55" hidden="1" customWidth="1"/>
    <col min="19" max="19" width="10.5" style="289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9" customWidth="1"/>
    <col min="24" max="24" width="4.5" style="10" customWidth="1"/>
    <col min="25" max="25" width="5.6640625" style="10" customWidth="1"/>
    <col min="26" max="26" width="15.6640625" style="55" customWidth="1"/>
    <col min="27" max="27" width="19.83203125" style="55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4"/>
      <c r="C2" s="355" t="s">
        <v>54</v>
      </c>
      <c r="D2" s="356"/>
      <c r="E2" s="361" t="s">
        <v>2</v>
      </c>
      <c r="F2" s="362"/>
      <c r="G2" s="363"/>
      <c r="H2" s="93" t="s">
        <v>1</v>
      </c>
      <c r="I2" s="93" t="s">
        <v>49</v>
      </c>
      <c r="J2" s="88" t="s">
        <v>8</v>
      </c>
      <c r="K2" s="88" t="s">
        <v>52</v>
      </c>
      <c r="L2" s="207" t="s">
        <v>21</v>
      </c>
      <c r="M2" s="197" t="s">
        <v>23</v>
      </c>
      <c r="N2" s="196" t="s">
        <v>22</v>
      </c>
      <c r="O2" s="89" t="s">
        <v>5</v>
      </c>
      <c r="P2" s="364" t="s">
        <v>28</v>
      </c>
      <c r="Q2" s="365"/>
      <c r="R2" s="365"/>
      <c r="S2" s="366"/>
      <c r="T2" s="367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4"/>
      <c r="C3" s="357"/>
      <c r="D3" s="358"/>
      <c r="E3" s="377" t="s">
        <v>7</v>
      </c>
      <c r="F3" s="378"/>
      <c r="G3" s="378"/>
      <c r="H3" s="51" t="str">
        <f t="shared" ref="H3" si="0">IFERROR(VLOOKUP($J3,$Y$2:$AB$34,2,0),"")</f>
        <v>Milla Walsh</v>
      </c>
      <c r="I3" s="272" t="str">
        <f t="shared" ref="I3" si="1">IFERROR(VLOOKUP($J3,$Y$2:$AB$34,3,0),"")</f>
        <v>Longdean</v>
      </c>
      <c r="J3" s="5">
        <v>291</v>
      </c>
      <c r="K3" s="250">
        <v>12.8</v>
      </c>
      <c r="L3" s="198" t="str">
        <f>IF($K3&lt;$D$44,IF($K3&gt;0,"NEW","" )," ")</f>
        <v xml:space="preserve"> </v>
      </c>
      <c r="M3" s="199" t="str">
        <f>IF($K3&lt;$D$45,IF($K3&gt;0,"YES","" )," ")</f>
        <v xml:space="preserve"> </v>
      </c>
      <c r="N3" s="200" t="str">
        <f>IF($K3&lt;$D$46,IF($K3&gt;0,"YES","" )," ")</f>
        <v xml:space="preserve"> </v>
      </c>
      <c r="O3" s="223">
        <f t="shared" ref="O3:O34" si="2">IF(K3&gt;0,RANK(K3,$K$3:$K$34,1),"No Runner")</f>
        <v>1</v>
      </c>
      <c r="P3" s="98">
        <f>K3</f>
        <v>12.8</v>
      </c>
      <c r="Q3" s="96" t="str">
        <f t="shared" ref="Q3:S34" si="3">H3</f>
        <v>Milla Walsh</v>
      </c>
      <c r="R3" s="96" t="str">
        <f t="shared" si="3"/>
        <v>Longdean</v>
      </c>
      <c r="S3" s="63">
        <f>J3</f>
        <v>291</v>
      </c>
      <c r="T3" s="354"/>
      <c r="U3" s="371"/>
      <c r="V3" s="372"/>
      <c r="W3" s="373"/>
      <c r="X3" s="353"/>
      <c r="Y3" s="47">
        <v>258</v>
      </c>
      <c r="Z3" s="125" t="s">
        <v>57</v>
      </c>
      <c r="AA3" s="174" t="s">
        <v>58</v>
      </c>
    </row>
    <row r="4" spans="1:27" ht="10" customHeight="1" x14ac:dyDescent="0.2">
      <c r="A4" s="353"/>
      <c r="B4" s="354"/>
      <c r="C4" s="357"/>
      <c r="D4" s="358"/>
      <c r="E4" s="379"/>
      <c r="F4" s="380"/>
      <c r="G4" s="380"/>
      <c r="H4" s="37" t="str">
        <f>IFERROR(VLOOKUP($J4,$Y$2:$AB$34,2,0),"")</f>
        <v>Kyra Adams</v>
      </c>
      <c r="I4" s="24" t="str">
        <f>IFERROR(VLOOKUP($J4,$Y$2:$AB$34,3,0),"")</f>
        <v>Royal Masonic School for Girls</v>
      </c>
      <c r="J4" s="16">
        <v>258</v>
      </c>
      <c r="K4" s="251">
        <v>13</v>
      </c>
      <c r="L4" s="201" t="str">
        <f t="shared" ref="L4:L46" si="4">IF($K4&lt;$D$44,IF($K4&gt;0,"NEW","" )," ")</f>
        <v xml:space="preserve"> </v>
      </c>
      <c r="M4" s="202" t="str">
        <f t="shared" ref="M4:M46" si="5">IF($K4&lt;$D$45,IF($K4&gt;0,"YES","" )," ")</f>
        <v xml:space="preserve"> </v>
      </c>
      <c r="N4" s="203" t="str">
        <f t="shared" ref="N4:N46" si="6">IF($K4&lt;$D$46,IF($K4&gt;0,"YES","" )," ")</f>
        <v xml:space="preserve"> </v>
      </c>
      <c r="O4" s="224">
        <f t="shared" si="2"/>
        <v>2</v>
      </c>
      <c r="P4" s="99">
        <f t="shared" ref="P4:P34" si="7">K4</f>
        <v>13</v>
      </c>
      <c r="Q4" s="95" t="str">
        <f t="shared" si="3"/>
        <v>Kyra Adams</v>
      </c>
      <c r="R4" s="95" t="str">
        <f t="shared" si="3"/>
        <v>Royal Masonic School for Girls</v>
      </c>
      <c r="S4" s="68">
        <f t="shared" si="3"/>
        <v>258</v>
      </c>
      <c r="T4" s="354"/>
      <c r="U4" s="383" t="s">
        <v>26</v>
      </c>
      <c r="V4" s="384"/>
      <c r="W4" s="385"/>
      <c r="X4" s="353"/>
      <c r="Y4" s="47">
        <v>291</v>
      </c>
      <c r="Z4" s="125" t="s">
        <v>59</v>
      </c>
      <c r="AA4" s="174" t="s">
        <v>60</v>
      </c>
    </row>
    <row r="5" spans="1:27" ht="10" customHeight="1" x14ac:dyDescent="0.2">
      <c r="A5" s="353"/>
      <c r="B5" s="354"/>
      <c r="C5" s="357"/>
      <c r="D5" s="358"/>
      <c r="E5" s="379"/>
      <c r="F5" s="380"/>
      <c r="G5" s="380"/>
      <c r="H5" s="37" t="str">
        <f t="shared" ref="H5:H34" si="8">IFERROR(VLOOKUP($J5,$Y$2:$AB$34,2,0),"")</f>
        <v>Eva Higson</v>
      </c>
      <c r="I5" s="24" t="str">
        <f t="shared" ref="I5:I34" si="9">IFERROR(VLOOKUP($J5,$Y$2:$AB$34,3,0),"")</f>
        <v>St. Michael's Catholic High School</v>
      </c>
      <c r="J5" s="16">
        <v>439</v>
      </c>
      <c r="K5" s="251">
        <v>13.5</v>
      </c>
      <c r="L5" s="201" t="str">
        <f t="shared" si="4"/>
        <v xml:space="preserve"> </v>
      </c>
      <c r="M5" s="202" t="str">
        <f t="shared" si="5"/>
        <v xml:space="preserve"> </v>
      </c>
      <c r="N5" s="203" t="str">
        <f t="shared" si="6"/>
        <v xml:space="preserve"> </v>
      </c>
      <c r="O5" s="224">
        <f t="shared" si="2"/>
        <v>3</v>
      </c>
      <c r="P5" s="99">
        <f t="shared" si="7"/>
        <v>13.5</v>
      </c>
      <c r="Q5" s="95" t="str">
        <f t="shared" si="3"/>
        <v>Eva Higson</v>
      </c>
      <c r="R5" s="95" t="str">
        <f t="shared" si="3"/>
        <v>St. Michael's Catholic High School</v>
      </c>
      <c r="S5" s="68">
        <f t="shared" si="3"/>
        <v>439</v>
      </c>
      <c r="T5" s="354"/>
      <c r="U5" s="386"/>
      <c r="V5" s="387"/>
      <c r="W5" s="388"/>
      <c r="X5" s="353"/>
      <c r="Y5" s="47">
        <v>417</v>
      </c>
      <c r="Z5" s="125" t="s">
        <v>61</v>
      </c>
      <c r="AA5" s="174" t="s">
        <v>62</v>
      </c>
    </row>
    <row r="6" spans="1:27" ht="10" customHeight="1" x14ac:dyDescent="0.2">
      <c r="A6" s="353"/>
      <c r="B6" s="354"/>
      <c r="C6" s="357"/>
      <c r="D6" s="358"/>
      <c r="E6" s="379"/>
      <c r="F6" s="380"/>
      <c r="G6" s="380"/>
      <c r="H6" s="37" t="str">
        <f t="shared" si="8"/>
        <v>Isabella Turner</v>
      </c>
      <c r="I6" s="24" t="str">
        <f t="shared" si="9"/>
        <v>Roundwood School</v>
      </c>
      <c r="J6" s="16">
        <v>417</v>
      </c>
      <c r="K6" s="251">
        <v>13.5</v>
      </c>
      <c r="L6" s="201" t="str">
        <f t="shared" si="4"/>
        <v xml:space="preserve"> </v>
      </c>
      <c r="M6" s="202" t="str">
        <f t="shared" si="5"/>
        <v xml:space="preserve"> </v>
      </c>
      <c r="N6" s="203" t="str">
        <f t="shared" si="6"/>
        <v xml:space="preserve"> </v>
      </c>
      <c r="O6" s="224">
        <v>4</v>
      </c>
      <c r="P6" s="99">
        <f t="shared" si="7"/>
        <v>13.5</v>
      </c>
      <c r="Q6" s="95" t="str">
        <f t="shared" si="3"/>
        <v>Isabella Turner</v>
      </c>
      <c r="R6" s="95" t="str">
        <f t="shared" si="3"/>
        <v>Roundwood School</v>
      </c>
      <c r="S6" s="68">
        <f t="shared" si="3"/>
        <v>417</v>
      </c>
      <c r="T6" s="354"/>
      <c r="U6" s="386"/>
      <c r="V6" s="387"/>
      <c r="W6" s="388"/>
      <c r="X6" s="353"/>
      <c r="Y6" s="47">
        <v>439</v>
      </c>
      <c r="Z6" s="125" t="s">
        <v>63</v>
      </c>
      <c r="AA6" s="174" t="s">
        <v>64</v>
      </c>
    </row>
    <row r="7" spans="1:27" ht="10" customHeight="1" x14ac:dyDescent="0.2">
      <c r="A7" s="353"/>
      <c r="B7" s="354"/>
      <c r="C7" s="357"/>
      <c r="D7" s="358"/>
      <c r="E7" s="379"/>
      <c r="F7" s="380"/>
      <c r="G7" s="380"/>
      <c r="H7" s="37" t="str">
        <f t="shared" si="8"/>
        <v/>
      </c>
      <c r="I7" s="24" t="str">
        <f t="shared" si="9"/>
        <v/>
      </c>
      <c r="J7" s="16"/>
      <c r="K7" s="251"/>
      <c r="L7" s="201" t="str">
        <f t="shared" si="4"/>
        <v/>
      </c>
      <c r="M7" s="202" t="str">
        <f t="shared" si="5"/>
        <v/>
      </c>
      <c r="N7" s="203" t="str">
        <f t="shared" si="6"/>
        <v/>
      </c>
      <c r="O7" s="224" t="str">
        <f t="shared" si="2"/>
        <v>No Runner</v>
      </c>
      <c r="P7" s="99">
        <f t="shared" si="7"/>
        <v>0</v>
      </c>
      <c r="Q7" s="95" t="str">
        <f t="shared" si="3"/>
        <v/>
      </c>
      <c r="R7" s="95" t="str">
        <f t="shared" si="3"/>
        <v/>
      </c>
      <c r="S7" s="68">
        <f t="shared" si="3"/>
        <v>0</v>
      </c>
      <c r="T7" s="354"/>
      <c r="U7" s="383" t="s">
        <v>32</v>
      </c>
      <c r="V7" s="384"/>
      <c r="W7" s="385"/>
      <c r="X7" s="353"/>
      <c r="Y7" s="47"/>
      <c r="Z7" s="125"/>
      <c r="AA7" s="174"/>
    </row>
    <row r="8" spans="1:27" ht="10" customHeight="1" x14ac:dyDescent="0.2">
      <c r="A8" s="353"/>
      <c r="B8" s="354"/>
      <c r="C8" s="357"/>
      <c r="D8" s="358"/>
      <c r="E8" s="379"/>
      <c r="F8" s="380"/>
      <c r="G8" s="380"/>
      <c r="H8" s="37" t="str">
        <f t="shared" si="8"/>
        <v/>
      </c>
      <c r="I8" s="24" t="str">
        <f t="shared" si="9"/>
        <v/>
      </c>
      <c r="J8" s="16"/>
      <c r="K8" s="251"/>
      <c r="L8" s="201" t="str">
        <f t="shared" si="4"/>
        <v/>
      </c>
      <c r="M8" s="202" t="str">
        <f t="shared" si="5"/>
        <v/>
      </c>
      <c r="N8" s="203" t="str">
        <f t="shared" si="6"/>
        <v/>
      </c>
      <c r="O8" s="224" t="str">
        <f t="shared" si="2"/>
        <v>No Runner</v>
      </c>
      <c r="P8" s="99">
        <f t="shared" si="7"/>
        <v>0</v>
      </c>
      <c r="Q8" s="95" t="str">
        <f t="shared" si="3"/>
        <v/>
      </c>
      <c r="R8" s="95" t="str">
        <f t="shared" si="3"/>
        <v/>
      </c>
      <c r="S8" s="68">
        <f t="shared" si="3"/>
        <v>0</v>
      </c>
      <c r="T8" s="354"/>
      <c r="U8" s="386"/>
      <c r="V8" s="387"/>
      <c r="W8" s="388"/>
      <c r="X8" s="353"/>
      <c r="Y8" s="47"/>
      <c r="Z8" s="125"/>
      <c r="AA8" s="174"/>
    </row>
    <row r="9" spans="1:27" ht="10" customHeight="1" x14ac:dyDescent="0.2">
      <c r="A9" s="353"/>
      <c r="B9" s="354"/>
      <c r="C9" s="357"/>
      <c r="D9" s="358"/>
      <c r="E9" s="379"/>
      <c r="F9" s="380"/>
      <c r="G9" s="380"/>
      <c r="H9" s="38" t="str">
        <f t="shared" si="8"/>
        <v/>
      </c>
      <c r="I9" s="25" t="str">
        <f t="shared" si="9"/>
        <v/>
      </c>
      <c r="J9" s="16"/>
      <c r="K9" s="251"/>
      <c r="L9" s="201" t="str">
        <f t="shared" si="4"/>
        <v/>
      </c>
      <c r="M9" s="202" t="str">
        <f t="shared" si="5"/>
        <v/>
      </c>
      <c r="N9" s="203" t="str">
        <f t="shared" si="6"/>
        <v/>
      </c>
      <c r="O9" s="224" t="str">
        <f t="shared" si="2"/>
        <v>No Runner</v>
      </c>
      <c r="P9" s="99">
        <f t="shared" si="7"/>
        <v>0</v>
      </c>
      <c r="Q9" s="95" t="str">
        <f t="shared" si="3"/>
        <v/>
      </c>
      <c r="R9" s="95" t="str">
        <f t="shared" si="3"/>
        <v/>
      </c>
      <c r="S9" s="68">
        <f t="shared" si="3"/>
        <v>0</v>
      </c>
      <c r="T9" s="354"/>
      <c r="U9" s="386"/>
      <c r="V9" s="387"/>
      <c r="W9" s="388"/>
      <c r="X9" s="353"/>
      <c r="Y9" s="47"/>
      <c r="Z9" s="125"/>
      <c r="AA9" s="174"/>
    </row>
    <row r="10" spans="1:27" ht="10" customHeight="1" x14ac:dyDescent="0.2">
      <c r="A10" s="353"/>
      <c r="B10" s="354"/>
      <c r="C10" s="357"/>
      <c r="D10" s="358"/>
      <c r="E10" s="379"/>
      <c r="F10" s="380"/>
      <c r="G10" s="380"/>
      <c r="H10" s="37" t="str">
        <f t="shared" si="8"/>
        <v/>
      </c>
      <c r="I10" s="24" t="str">
        <f t="shared" si="9"/>
        <v/>
      </c>
      <c r="J10" s="16"/>
      <c r="K10" s="251"/>
      <c r="L10" s="201" t="str">
        <f t="shared" si="4"/>
        <v/>
      </c>
      <c r="M10" s="202" t="str">
        <f t="shared" si="5"/>
        <v/>
      </c>
      <c r="N10" s="203" t="str">
        <f t="shared" si="6"/>
        <v/>
      </c>
      <c r="O10" s="224" t="str">
        <f t="shared" si="2"/>
        <v>No Runner</v>
      </c>
      <c r="P10" s="99">
        <f t="shared" si="7"/>
        <v>0</v>
      </c>
      <c r="Q10" s="95" t="str">
        <f t="shared" si="3"/>
        <v/>
      </c>
      <c r="R10" s="95" t="str">
        <f t="shared" si="3"/>
        <v/>
      </c>
      <c r="S10" s="68">
        <f t="shared" si="3"/>
        <v>0</v>
      </c>
      <c r="T10" s="354"/>
      <c r="U10" s="389" t="s">
        <v>31</v>
      </c>
      <c r="V10" s="390"/>
      <c r="W10" s="391"/>
      <c r="X10" s="353"/>
      <c r="Y10" s="47"/>
      <c r="Z10" s="125"/>
      <c r="AA10" s="174"/>
    </row>
    <row r="11" spans="1:27" ht="10" customHeight="1" x14ac:dyDescent="0.2">
      <c r="A11" s="353"/>
      <c r="B11" s="354"/>
      <c r="C11" s="357"/>
      <c r="D11" s="358"/>
      <c r="E11" s="379"/>
      <c r="F11" s="380"/>
      <c r="G11" s="380"/>
      <c r="H11" s="37" t="str">
        <f t="shared" si="8"/>
        <v/>
      </c>
      <c r="I11" s="24" t="str">
        <f t="shared" si="9"/>
        <v/>
      </c>
      <c r="J11" s="16"/>
      <c r="K11" s="251"/>
      <c r="L11" s="201" t="str">
        <f t="shared" si="4"/>
        <v/>
      </c>
      <c r="M11" s="202" t="str">
        <f t="shared" si="5"/>
        <v/>
      </c>
      <c r="N11" s="203" t="str">
        <f t="shared" si="6"/>
        <v/>
      </c>
      <c r="O11" s="224" t="str">
        <f t="shared" si="2"/>
        <v>No Runner</v>
      </c>
      <c r="P11" s="99">
        <f t="shared" si="7"/>
        <v>0</v>
      </c>
      <c r="Q11" s="95" t="str">
        <f t="shared" si="3"/>
        <v/>
      </c>
      <c r="R11" s="95" t="str">
        <f t="shared" si="3"/>
        <v/>
      </c>
      <c r="S11" s="68">
        <f t="shared" si="3"/>
        <v>0</v>
      </c>
      <c r="T11" s="354"/>
      <c r="U11" s="392"/>
      <c r="V11" s="393"/>
      <c r="W11" s="394"/>
      <c r="X11" s="353"/>
      <c r="Y11" s="47"/>
      <c r="Z11" s="125"/>
      <c r="AA11" s="174"/>
    </row>
    <row r="12" spans="1:27" ht="10" customHeight="1" x14ac:dyDescent="0.2">
      <c r="A12" s="353"/>
      <c r="B12" s="354"/>
      <c r="C12" s="357"/>
      <c r="D12" s="358"/>
      <c r="E12" s="379"/>
      <c r="F12" s="380"/>
      <c r="G12" s="380"/>
      <c r="H12" s="37" t="str">
        <f t="shared" si="8"/>
        <v/>
      </c>
      <c r="I12" s="24" t="str">
        <f t="shared" si="9"/>
        <v/>
      </c>
      <c r="J12" s="16"/>
      <c r="K12" s="251"/>
      <c r="L12" s="201" t="str">
        <f t="shared" si="4"/>
        <v/>
      </c>
      <c r="M12" s="202" t="str">
        <f t="shared" si="5"/>
        <v/>
      </c>
      <c r="N12" s="203" t="str">
        <f t="shared" si="6"/>
        <v/>
      </c>
      <c r="O12" s="224" t="str">
        <f t="shared" si="2"/>
        <v>No Runner</v>
      </c>
      <c r="P12" s="99">
        <f t="shared" si="7"/>
        <v>0</v>
      </c>
      <c r="Q12" s="95" t="str">
        <f t="shared" si="3"/>
        <v/>
      </c>
      <c r="R12" s="95" t="str">
        <f t="shared" si="3"/>
        <v/>
      </c>
      <c r="S12" s="68">
        <f t="shared" si="3"/>
        <v>0</v>
      </c>
      <c r="T12" s="354"/>
      <c r="U12" s="395"/>
      <c r="V12" s="396"/>
      <c r="W12" s="397"/>
      <c r="X12" s="353"/>
      <c r="Y12" s="47"/>
      <c r="Z12" s="125"/>
      <c r="AA12" s="174"/>
    </row>
    <row r="13" spans="1:27" ht="10" customHeight="1" x14ac:dyDescent="0.2">
      <c r="A13" s="353"/>
      <c r="B13" s="354"/>
      <c r="C13" s="357"/>
      <c r="D13" s="358"/>
      <c r="E13" s="379"/>
      <c r="F13" s="380"/>
      <c r="G13" s="380"/>
      <c r="H13" s="37" t="str">
        <f t="shared" si="8"/>
        <v/>
      </c>
      <c r="I13" s="24" t="str">
        <f t="shared" si="9"/>
        <v/>
      </c>
      <c r="J13" s="16"/>
      <c r="K13" s="251"/>
      <c r="L13" s="201" t="str">
        <f t="shared" si="4"/>
        <v/>
      </c>
      <c r="M13" s="202" t="str">
        <f t="shared" si="5"/>
        <v/>
      </c>
      <c r="N13" s="203" t="str">
        <f t="shared" si="6"/>
        <v/>
      </c>
      <c r="O13" s="224" t="str">
        <f t="shared" si="2"/>
        <v>No Runner</v>
      </c>
      <c r="P13" s="99">
        <f t="shared" si="7"/>
        <v>0</v>
      </c>
      <c r="Q13" s="95" t="str">
        <f t="shared" si="3"/>
        <v/>
      </c>
      <c r="R13" s="95" t="str">
        <f t="shared" si="3"/>
        <v/>
      </c>
      <c r="S13" s="68">
        <f t="shared" si="3"/>
        <v>0</v>
      </c>
      <c r="T13" s="354"/>
      <c r="U13" s="389"/>
      <c r="V13" s="390"/>
      <c r="W13" s="391"/>
      <c r="X13" s="353"/>
      <c r="Y13" s="47"/>
      <c r="Z13" s="125"/>
      <c r="AA13" s="174"/>
    </row>
    <row r="14" spans="1:27" ht="10" customHeight="1" x14ac:dyDescent="0.2">
      <c r="A14" s="353"/>
      <c r="B14" s="354"/>
      <c r="C14" s="357"/>
      <c r="D14" s="358"/>
      <c r="E14" s="379"/>
      <c r="F14" s="380"/>
      <c r="G14" s="380"/>
      <c r="H14" s="37" t="str">
        <f t="shared" si="8"/>
        <v/>
      </c>
      <c r="I14" s="24" t="str">
        <f t="shared" si="9"/>
        <v/>
      </c>
      <c r="J14" s="16"/>
      <c r="K14" s="251"/>
      <c r="L14" s="201" t="str">
        <f t="shared" si="4"/>
        <v/>
      </c>
      <c r="M14" s="202" t="str">
        <f t="shared" si="5"/>
        <v/>
      </c>
      <c r="N14" s="203" t="str">
        <f t="shared" si="6"/>
        <v/>
      </c>
      <c r="O14" s="224" t="str">
        <f t="shared" si="2"/>
        <v>No Runner</v>
      </c>
      <c r="P14" s="99">
        <f t="shared" si="7"/>
        <v>0</v>
      </c>
      <c r="Q14" s="95" t="str">
        <f t="shared" si="3"/>
        <v/>
      </c>
      <c r="R14" s="95" t="str">
        <f t="shared" si="3"/>
        <v/>
      </c>
      <c r="S14" s="68">
        <f t="shared" si="3"/>
        <v>0</v>
      </c>
      <c r="T14" s="354"/>
      <c r="U14" s="392"/>
      <c r="V14" s="393"/>
      <c r="W14" s="394"/>
      <c r="X14" s="353"/>
      <c r="Y14" s="47"/>
      <c r="Z14" s="125"/>
      <c r="AA14" s="174"/>
    </row>
    <row r="15" spans="1:27" ht="10" customHeight="1" x14ac:dyDescent="0.2">
      <c r="A15" s="353"/>
      <c r="B15" s="354"/>
      <c r="C15" s="357"/>
      <c r="D15" s="358"/>
      <c r="E15" s="379"/>
      <c r="F15" s="380"/>
      <c r="G15" s="380"/>
      <c r="H15" s="37" t="str">
        <f t="shared" si="8"/>
        <v/>
      </c>
      <c r="I15" s="24" t="str">
        <f t="shared" si="9"/>
        <v/>
      </c>
      <c r="J15" s="16"/>
      <c r="K15" s="251"/>
      <c r="L15" s="201" t="str">
        <f t="shared" si="4"/>
        <v/>
      </c>
      <c r="M15" s="202" t="str">
        <f t="shared" si="5"/>
        <v/>
      </c>
      <c r="N15" s="203" t="str">
        <f t="shared" si="6"/>
        <v/>
      </c>
      <c r="O15" s="224" t="str">
        <f t="shared" si="2"/>
        <v>No Runner</v>
      </c>
      <c r="P15" s="99">
        <f t="shared" si="7"/>
        <v>0</v>
      </c>
      <c r="Q15" s="95" t="str">
        <f t="shared" si="3"/>
        <v/>
      </c>
      <c r="R15" s="95" t="str">
        <f t="shared" si="3"/>
        <v/>
      </c>
      <c r="S15" s="68">
        <f t="shared" si="3"/>
        <v>0</v>
      </c>
      <c r="T15" s="354"/>
      <c r="U15" s="395"/>
      <c r="V15" s="396"/>
      <c r="W15" s="397"/>
      <c r="X15" s="353"/>
      <c r="Y15" s="47"/>
      <c r="Z15" s="125"/>
      <c r="AA15" s="174"/>
    </row>
    <row r="16" spans="1:27" ht="10" customHeight="1" x14ac:dyDescent="0.2">
      <c r="A16" s="353"/>
      <c r="B16" s="354"/>
      <c r="C16" s="357"/>
      <c r="D16" s="358"/>
      <c r="E16" s="379"/>
      <c r="F16" s="380"/>
      <c r="G16" s="380"/>
      <c r="H16" s="39" t="str">
        <f t="shared" si="8"/>
        <v/>
      </c>
      <c r="I16" s="273" t="str">
        <f t="shared" si="9"/>
        <v/>
      </c>
      <c r="J16" s="16"/>
      <c r="K16" s="251"/>
      <c r="L16" s="201" t="str">
        <f t="shared" si="4"/>
        <v/>
      </c>
      <c r="M16" s="202" t="str">
        <f t="shared" si="5"/>
        <v/>
      </c>
      <c r="N16" s="203" t="str">
        <f t="shared" si="6"/>
        <v/>
      </c>
      <c r="O16" s="224" t="str">
        <f t="shared" si="2"/>
        <v>No Runner</v>
      </c>
      <c r="P16" s="99">
        <f t="shared" si="7"/>
        <v>0</v>
      </c>
      <c r="Q16" s="95" t="str">
        <f t="shared" si="3"/>
        <v/>
      </c>
      <c r="R16" s="95" t="str">
        <f t="shared" si="3"/>
        <v/>
      </c>
      <c r="S16" s="68">
        <f t="shared" si="3"/>
        <v>0</v>
      </c>
      <c r="T16" s="354"/>
      <c r="U16" s="389"/>
      <c r="V16" s="390"/>
      <c r="W16" s="391"/>
      <c r="X16" s="353"/>
      <c r="Y16" s="47"/>
      <c r="Z16" s="125"/>
      <c r="AA16" s="174"/>
    </row>
    <row r="17" spans="1:27" ht="10" customHeight="1" x14ac:dyDescent="0.2">
      <c r="A17" s="353"/>
      <c r="B17" s="354"/>
      <c r="C17" s="357"/>
      <c r="D17" s="358"/>
      <c r="E17" s="379"/>
      <c r="F17" s="380"/>
      <c r="G17" s="380"/>
      <c r="H17" s="9" t="str">
        <f t="shared" si="8"/>
        <v/>
      </c>
      <c r="I17" s="12" t="str">
        <f t="shared" si="9"/>
        <v/>
      </c>
      <c r="J17" s="1"/>
      <c r="K17" s="251"/>
      <c r="L17" s="201" t="str">
        <f t="shared" si="4"/>
        <v/>
      </c>
      <c r="M17" s="202" t="str">
        <f t="shared" si="5"/>
        <v/>
      </c>
      <c r="N17" s="203" t="str">
        <f t="shared" si="6"/>
        <v/>
      </c>
      <c r="O17" s="224" t="str">
        <f t="shared" si="2"/>
        <v>No Runner</v>
      </c>
      <c r="P17" s="99">
        <f t="shared" si="7"/>
        <v>0</v>
      </c>
      <c r="Q17" s="95" t="str">
        <f t="shared" si="3"/>
        <v/>
      </c>
      <c r="R17" s="95" t="str">
        <f t="shared" si="3"/>
        <v/>
      </c>
      <c r="S17" s="68">
        <f t="shared" si="3"/>
        <v>0</v>
      </c>
      <c r="T17" s="354"/>
      <c r="U17" s="392"/>
      <c r="V17" s="393"/>
      <c r="W17" s="394"/>
      <c r="X17" s="353"/>
      <c r="Y17" s="47"/>
      <c r="Z17" s="125"/>
      <c r="AA17" s="174"/>
    </row>
    <row r="18" spans="1:27" ht="10" customHeight="1" x14ac:dyDescent="0.2">
      <c r="A18" s="353"/>
      <c r="B18" s="354"/>
      <c r="C18" s="357"/>
      <c r="D18" s="358"/>
      <c r="E18" s="379"/>
      <c r="F18" s="380"/>
      <c r="G18" s="380"/>
      <c r="H18" s="9" t="str">
        <f t="shared" si="8"/>
        <v/>
      </c>
      <c r="I18" s="12" t="str">
        <f t="shared" si="9"/>
        <v/>
      </c>
      <c r="J18" s="1"/>
      <c r="K18" s="251"/>
      <c r="L18" s="201" t="str">
        <f t="shared" si="4"/>
        <v/>
      </c>
      <c r="M18" s="202" t="str">
        <f t="shared" si="5"/>
        <v/>
      </c>
      <c r="N18" s="203" t="str">
        <f t="shared" si="6"/>
        <v/>
      </c>
      <c r="O18" s="224" t="str">
        <f t="shared" si="2"/>
        <v>No Runner</v>
      </c>
      <c r="P18" s="99">
        <f t="shared" si="7"/>
        <v>0</v>
      </c>
      <c r="Q18" s="95" t="str">
        <f t="shared" si="3"/>
        <v/>
      </c>
      <c r="R18" s="95" t="str">
        <f t="shared" si="3"/>
        <v/>
      </c>
      <c r="S18" s="68">
        <f t="shared" si="3"/>
        <v>0</v>
      </c>
      <c r="T18" s="354"/>
      <c r="U18" s="395"/>
      <c r="V18" s="396"/>
      <c r="W18" s="397"/>
      <c r="X18" s="353"/>
      <c r="Y18" s="47"/>
      <c r="Z18" s="125"/>
      <c r="AA18" s="174"/>
    </row>
    <row r="19" spans="1:27" ht="10" customHeight="1" x14ac:dyDescent="0.2">
      <c r="A19" s="353"/>
      <c r="B19" s="354"/>
      <c r="C19" s="357"/>
      <c r="D19" s="358"/>
      <c r="E19" s="379"/>
      <c r="F19" s="380"/>
      <c r="G19" s="380"/>
      <c r="H19" s="38" t="str">
        <f t="shared" si="8"/>
        <v/>
      </c>
      <c r="I19" s="25" t="str">
        <f t="shared" si="9"/>
        <v/>
      </c>
      <c r="J19" s="16"/>
      <c r="K19" s="251"/>
      <c r="L19" s="201" t="str">
        <f t="shared" si="4"/>
        <v/>
      </c>
      <c r="M19" s="202" t="str">
        <f t="shared" si="5"/>
        <v/>
      </c>
      <c r="N19" s="203" t="str">
        <f t="shared" si="6"/>
        <v/>
      </c>
      <c r="O19" s="224" t="str">
        <f t="shared" si="2"/>
        <v>No Runner</v>
      </c>
      <c r="P19" s="99">
        <f t="shared" si="7"/>
        <v>0</v>
      </c>
      <c r="Q19" s="95" t="str">
        <f t="shared" si="3"/>
        <v/>
      </c>
      <c r="R19" s="95" t="str">
        <f t="shared" si="3"/>
        <v/>
      </c>
      <c r="S19" s="68">
        <f t="shared" si="3"/>
        <v>0</v>
      </c>
      <c r="T19" s="354"/>
      <c r="U19" s="389"/>
      <c r="V19" s="390"/>
      <c r="W19" s="391"/>
      <c r="X19" s="353"/>
      <c r="Y19" s="47"/>
      <c r="Z19" s="125"/>
      <c r="AA19" s="174"/>
    </row>
    <row r="20" spans="1:27" ht="10" customHeight="1" x14ac:dyDescent="0.2">
      <c r="A20" s="353"/>
      <c r="B20" s="354"/>
      <c r="C20" s="357"/>
      <c r="D20" s="358"/>
      <c r="E20" s="379"/>
      <c r="F20" s="380"/>
      <c r="G20" s="380"/>
      <c r="H20" s="37" t="str">
        <f t="shared" si="8"/>
        <v/>
      </c>
      <c r="I20" s="24" t="str">
        <f t="shared" si="9"/>
        <v/>
      </c>
      <c r="J20" s="16"/>
      <c r="K20" s="251"/>
      <c r="L20" s="201" t="str">
        <f t="shared" si="4"/>
        <v/>
      </c>
      <c r="M20" s="202" t="str">
        <f t="shared" si="5"/>
        <v/>
      </c>
      <c r="N20" s="203" t="str">
        <f t="shared" si="6"/>
        <v/>
      </c>
      <c r="O20" s="224" t="str">
        <f t="shared" si="2"/>
        <v>No Runner</v>
      </c>
      <c r="P20" s="99">
        <f t="shared" si="7"/>
        <v>0</v>
      </c>
      <c r="Q20" s="95" t="str">
        <f t="shared" si="3"/>
        <v/>
      </c>
      <c r="R20" s="95" t="str">
        <f t="shared" si="3"/>
        <v/>
      </c>
      <c r="S20" s="68">
        <f t="shared" si="3"/>
        <v>0</v>
      </c>
      <c r="T20" s="354"/>
      <c r="U20" s="392"/>
      <c r="V20" s="393"/>
      <c r="W20" s="394"/>
      <c r="X20" s="353"/>
      <c r="Y20" s="47"/>
      <c r="Z20" s="125"/>
      <c r="AA20" s="174"/>
    </row>
    <row r="21" spans="1:27" ht="10" customHeight="1" x14ac:dyDescent="0.2">
      <c r="A21" s="353"/>
      <c r="B21" s="354"/>
      <c r="C21" s="357"/>
      <c r="D21" s="358"/>
      <c r="E21" s="379"/>
      <c r="F21" s="380"/>
      <c r="G21" s="380"/>
      <c r="H21" s="38" t="str">
        <f t="shared" si="8"/>
        <v/>
      </c>
      <c r="I21" s="25" t="str">
        <f t="shared" si="9"/>
        <v/>
      </c>
      <c r="J21" s="16"/>
      <c r="K21" s="251"/>
      <c r="L21" s="201" t="str">
        <f t="shared" si="4"/>
        <v/>
      </c>
      <c r="M21" s="202" t="str">
        <f t="shared" si="5"/>
        <v/>
      </c>
      <c r="N21" s="203" t="str">
        <f t="shared" si="6"/>
        <v/>
      </c>
      <c r="O21" s="224" t="str">
        <f t="shared" si="2"/>
        <v>No Runner</v>
      </c>
      <c r="P21" s="99">
        <f t="shared" si="7"/>
        <v>0</v>
      </c>
      <c r="Q21" s="95" t="str">
        <f t="shared" si="3"/>
        <v/>
      </c>
      <c r="R21" s="95" t="str">
        <f t="shared" si="3"/>
        <v/>
      </c>
      <c r="S21" s="68">
        <f t="shared" si="3"/>
        <v>0</v>
      </c>
      <c r="T21" s="354"/>
      <c r="U21" s="395"/>
      <c r="V21" s="396"/>
      <c r="W21" s="397"/>
      <c r="X21" s="353"/>
      <c r="Y21" s="47"/>
      <c r="Z21" s="125"/>
      <c r="AA21" s="174"/>
    </row>
    <row r="22" spans="1:27" ht="10" customHeight="1" x14ac:dyDescent="0.2">
      <c r="A22" s="353"/>
      <c r="B22" s="354"/>
      <c r="C22" s="357"/>
      <c r="D22" s="358"/>
      <c r="E22" s="379"/>
      <c r="F22" s="380"/>
      <c r="G22" s="380"/>
      <c r="H22" s="38" t="str">
        <f t="shared" si="8"/>
        <v/>
      </c>
      <c r="I22" s="25" t="str">
        <f t="shared" si="9"/>
        <v/>
      </c>
      <c r="J22" s="16"/>
      <c r="K22" s="251"/>
      <c r="L22" s="201" t="str">
        <f t="shared" si="4"/>
        <v/>
      </c>
      <c r="M22" s="202" t="str">
        <f t="shared" si="5"/>
        <v/>
      </c>
      <c r="N22" s="203" t="str">
        <f t="shared" si="6"/>
        <v/>
      </c>
      <c r="O22" s="224" t="str">
        <f t="shared" si="2"/>
        <v>No Runner</v>
      </c>
      <c r="P22" s="99">
        <f t="shared" si="7"/>
        <v>0</v>
      </c>
      <c r="Q22" s="95" t="str">
        <f t="shared" si="3"/>
        <v/>
      </c>
      <c r="R22" s="95" t="str">
        <f t="shared" si="3"/>
        <v/>
      </c>
      <c r="S22" s="68">
        <f t="shared" si="3"/>
        <v>0</v>
      </c>
      <c r="T22" s="354"/>
      <c r="U22" s="402"/>
      <c r="V22" s="403"/>
      <c r="W22" s="404"/>
      <c r="X22" s="353"/>
      <c r="Y22" s="47"/>
      <c r="Z22" s="125"/>
      <c r="AA22" s="174"/>
    </row>
    <row r="23" spans="1:27" ht="10" customHeight="1" x14ac:dyDescent="0.2">
      <c r="A23" s="353"/>
      <c r="B23" s="354"/>
      <c r="C23" s="357"/>
      <c r="D23" s="358"/>
      <c r="E23" s="379"/>
      <c r="F23" s="380"/>
      <c r="G23" s="380"/>
      <c r="H23" s="37" t="str">
        <f t="shared" si="8"/>
        <v/>
      </c>
      <c r="I23" s="24" t="str">
        <f t="shared" si="9"/>
        <v/>
      </c>
      <c r="J23" s="16"/>
      <c r="K23" s="251"/>
      <c r="L23" s="201" t="str">
        <f t="shared" si="4"/>
        <v/>
      </c>
      <c r="M23" s="202" t="str">
        <f t="shared" si="5"/>
        <v/>
      </c>
      <c r="N23" s="203" t="str">
        <f t="shared" si="6"/>
        <v/>
      </c>
      <c r="O23" s="224" t="str">
        <f t="shared" si="2"/>
        <v>No Runner</v>
      </c>
      <c r="P23" s="99">
        <f t="shared" si="7"/>
        <v>0</v>
      </c>
      <c r="Q23" s="95" t="str">
        <f t="shared" si="3"/>
        <v/>
      </c>
      <c r="R23" s="95" t="str">
        <f t="shared" si="3"/>
        <v/>
      </c>
      <c r="S23" s="68">
        <f t="shared" si="3"/>
        <v>0</v>
      </c>
      <c r="T23" s="354"/>
      <c r="U23" s="405"/>
      <c r="V23" s="406"/>
      <c r="W23" s="407"/>
      <c r="X23" s="353"/>
      <c r="Y23" s="47"/>
      <c r="Z23" s="125"/>
      <c r="AA23" s="174"/>
    </row>
    <row r="24" spans="1:27" ht="10" customHeight="1" x14ac:dyDescent="0.2">
      <c r="A24" s="353"/>
      <c r="B24" s="354"/>
      <c r="C24" s="357"/>
      <c r="D24" s="358"/>
      <c r="E24" s="379"/>
      <c r="F24" s="380"/>
      <c r="G24" s="380"/>
      <c r="H24" s="37" t="str">
        <f t="shared" si="8"/>
        <v/>
      </c>
      <c r="I24" s="24" t="str">
        <f t="shared" si="9"/>
        <v/>
      </c>
      <c r="J24" s="16"/>
      <c r="K24" s="251"/>
      <c r="L24" s="201" t="str">
        <f t="shared" si="4"/>
        <v/>
      </c>
      <c r="M24" s="202" t="str">
        <f t="shared" si="5"/>
        <v/>
      </c>
      <c r="N24" s="203" t="str">
        <f t="shared" si="6"/>
        <v/>
      </c>
      <c r="O24" s="224" t="str">
        <f t="shared" si="2"/>
        <v>No Runner</v>
      </c>
      <c r="P24" s="99">
        <f t="shared" si="7"/>
        <v>0</v>
      </c>
      <c r="Q24" s="95" t="str">
        <f t="shared" si="3"/>
        <v/>
      </c>
      <c r="R24" s="95" t="str">
        <f t="shared" si="3"/>
        <v/>
      </c>
      <c r="S24" s="68">
        <f t="shared" si="3"/>
        <v>0</v>
      </c>
      <c r="T24" s="354"/>
      <c r="U24" s="408"/>
      <c r="V24" s="409"/>
      <c r="W24" s="410"/>
      <c r="X24" s="353"/>
      <c r="Y24" s="47"/>
      <c r="Z24" s="125"/>
      <c r="AA24" s="174"/>
    </row>
    <row r="25" spans="1:27" ht="10" customHeight="1" x14ac:dyDescent="0.2">
      <c r="A25" s="353"/>
      <c r="B25" s="354"/>
      <c r="C25" s="357"/>
      <c r="D25" s="358"/>
      <c r="E25" s="379"/>
      <c r="F25" s="380"/>
      <c r="G25" s="380"/>
      <c r="H25" s="9" t="str">
        <f t="shared" si="8"/>
        <v/>
      </c>
      <c r="I25" s="12" t="str">
        <f t="shared" si="9"/>
        <v/>
      </c>
      <c r="J25" s="1"/>
      <c r="K25" s="251"/>
      <c r="L25" s="201" t="str">
        <f t="shared" si="4"/>
        <v/>
      </c>
      <c r="M25" s="202" t="str">
        <f t="shared" si="5"/>
        <v/>
      </c>
      <c r="N25" s="203" t="str">
        <f t="shared" si="6"/>
        <v/>
      </c>
      <c r="O25" s="224" t="str">
        <f t="shared" si="2"/>
        <v>No Runner</v>
      </c>
      <c r="P25" s="99">
        <f t="shared" si="7"/>
        <v>0</v>
      </c>
      <c r="Q25" s="95" t="str">
        <f t="shared" si="3"/>
        <v/>
      </c>
      <c r="R25" s="95" t="str">
        <f t="shared" si="3"/>
        <v/>
      </c>
      <c r="S25" s="68">
        <f t="shared" si="3"/>
        <v>0</v>
      </c>
      <c r="T25" s="354"/>
      <c r="U25" s="411"/>
      <c r="V25" s="412"/>
      <c r="W25" s="413"/>
      <c r="X25" s="353"/>
      <c r="Y25" s="47"/>
      <c r="Z25" s="125"/>
      <c r="AA25" s="174"/>
    </row>
    <row r="26" spans="1:27" ht="10" customHeight="1" x14ac:dyDescent="0.2">
      <c r="A26" s="353"/>
      <c r="B26" s="354"/>
      <c r="C26" s="357"/>
      <c r="D26" s="358"/>
      <c r="E26" s="379"/>
      <c r="F26" s="380"/>
      <c r="G26" s="380"/>
      <c r="H26" s="9" t="str">
        <f t="shared" si="8"/>
        <v/>
      </c>
      <c r="I26" s="12" t="str">
        <f t="shared" si="9"/>
        <v/>
      </c>
      <c r="J26" s="1"/>
      <c r="K26" s="251"/>
      <c r="L26" s="201" t="str">
        <f t="shared" si="4"/>
        <v/>
      </c>
      <c r="M26" s="202" t="str">
        <f t="shared" si="5"/>
        <v/>
      </c>
      <c r="N26" s="203" t="str">
        <f t="shared" si="6"/>
        <v/>
      </c>
      <c r="O26" s="224" t="str">
        <f t="shared" si="2"/>
        <v>No Runner</v>
      </c>
      <c r="P26" s="99">
        <f t="shared" si="7"/>
        <v>0</v>
      </c>
      <c r="Q26" s="95" t="str">
        <f t="shared" si="3"/>
        <v/>
      </c>
      <c r="R26" s="95" t="str">
        <f t="shared" si="3"/>
        <v/>
      </c>
      <c r="S26" s="68">
        <f t="shared" si="3"/>
        <v>0</v>
      </c>
      <c r="T26" s="354"/>
      <c r="U26" s="411"/>
      <c r="V26" s="412"/>
      <c r="W26" s="413"/>
      <c r="X26" s="353"/>
      <c r="Y26" s="47"/>
      <c r="Z26" s="125"/>
      <c r="AA26" s="174"/>
    </row>
    <row r="27" spans="1:27" ht="10" customHeight="1" x14ac:dyDescent="0.2">
      <c r="A27" s="353"/>
      <c r="B27" s="354"/>
      <c r="C27" s="357"/>
      <c r="D27" s="358"/>
      <c r="E27" s="379"/>
      <c r="F27" s="380"/>
      <c r="G27" s="380"/>
      <c r="H27" s="37" t="str">
        <f t="shared" si="8"/>
        <v/>
      </c>
      <c r="I27" s="24" t="str">
        <f t="shared" si="9"/>
        <v/>
      </c>
      <c r="J27" s="16"/>
      <c r="K27" s="251"/>
      <c r="L27" s="201" t="str">
        <f t="shared" si="4"/>
        <v/>
      </c>
      <c r="M27" s="202" t="str">
        <f t="shared" si="5"/>
        <v/>
      </c>
      <c r="N27" s="203" t="str">
        <f t="shared" si="6"/>
        <v/>
      </c>
      <c r="O27" s="224" t="str">
        <f t="shared" si="2"/>
        <v>No Runner</v>
      </c>
      <c r="P27" s="99">
        <f t="shared" si="7"/>
        <v>0</v>
      </c>
      <c r="Q27" s="95" t="str">
        <f t="shared" si="3"/>
        <v/>
      </c>
      <c r="R27" s="95" t="str">
        <f t="shared" si="3"/>
        <v/>
      </c>
      <c r="S27" s="68">
        <f t="shared" si="3"/>
        <v>0</v>
      </c>
      <c r="T27" s="354"/>
      <c r="U27" s="411"/>
      <c r="V27" s="412"/>
      <c r="W27" s="413"/>
      <c r="X27" s="353"/>
      <c r="Y27" s="47"/>
      <c r="Z27" s="125"/>
      <c r="AA27" s="174"/>
    </row>
    <row r="28" spans="1:27" ht="10" customHeight="1" x14ac:dyDescent="0.2">
      <c r="A28" s="353"/>
      <c r="B28" s="354"/>
      <c r="C28" s="357"/>
      <c r="D28" s="358"/>
      <c r="E28" s="379"/>
      <c r="F28" s="380"/>
      <c r="G28" s="380"/>
      <c r="H28" s="37" t="str">
        <f t="shared" si="8"/>
        <v/>
      </c>
      <c r="I28" s="24" t="str">
        <f t="shared" si="9"/>
        <v/>
      </c>
      <c r="J28" s="16"/>
      <c r="K28" s="251"/>
      <c r="L28" s="201" t="str">
        <f t="shared" si="4"/>
        <v/>
      </c>
      <c r="M28" s="202" t="str">
        <f t="shared" si="5"/>
        <v/>
      </c>
      <c r="N28" s="203" t="str">
        <f t="shared" si="6"/>
        <v/>
      </c>
      <c r="O28" s="224" t="str">
        <f t="shared" si="2"/>
        <v>No Runner</v>
      </c>
      <c r="P28" s="99">
        <f t="shared" si="7"/>
        <v>0</v>
      </c>
      <c r="Q28" s="95" t="str">
        <f t="shared" si="3"/>
        <v/>
      </c>
      <c r="R28" s="95" t="str">
        <f t="shared" si="3"/>
        <v/>
      </c>
      <c r="S28" s="68">
        <f t="shared" si="3"/>
        <v>0</v>
      </c>
      <c r="T28" s="354"/>
      <c r="U28" s="411"/>
      <c r="V28" s="412"/>
      <c r="W28" s="413"/>
      <c r="X28" s="353"/>
      <c r="Y28" s="47"/>
      <c r="Z28" s="125"/>
      <c r="AA28" s="174"/>
    </row>
    <row r="29" spans="1:27" ht="10" customHeight="1" x14ac:dyDescent="0.2">
      <c r="A29" s="353"/>
      <c r="B29" s="354"/>
      <c r="C29" s="357"/>
      <c r="D29" s="358"/>
      <c r="E29" s="379"/>
      <c r="F29" s="380"/>
      <c r="G29" s="380"/>
      <c r="H29" s="38" t="str">
        <f t="shared" si="8"/>
        <v/>
      </c>
      <c r="I29" s="25" t="str">
        <f t="shared" si="9"/>
        <v/>
      </c>
      <c r="J29" s="16"/>
      <c r="K29" s="251"/>
      <c r="L29" s="201" t="str">
        <f t="shared" si="4"/>
        <v/>
      </c>
      <c r="M29" s="202" t="str">
        <f t="shared" si="5"/>
        <v/>
      </c>
      <c r="N29" s="203" t="str">
        <f t="shared" si="6"/>
        <v/>
      </c>
      <c r="O29" s="224" t="str">
        <f t="shared" si="2"/>
        <v>No Runner</v>
      </c>
      <c r="P29" s="99">
        <f t="shared" si="7"/>
        <v>0</v>
      </c>
      <c r="Q29" s="95" t="str">
        <f t="shared" si="3"/>
        <v/>
      </c>
      <c r="R29" s="95" t="str">
        <f t="shared" si="3"/>
        <v/>
      </c>
      <c r="S29" s="68">
        <f t="shared" si="3"/>
        <v>0</v>
      </c>
      <c r="T29" s="354"/>
      <c r="U29" s="411"/>
      <c r="V29" s="412"/>
      <c r="W29" s="413"/>
      <c r="X29" s="353"/>
      <c r="Y29" s="47"/>
      <c r="Z29" s="125"/>
      <c r="AA29" s="174"/>
    </row>
    <row r="30" spans="1:27" ht="10" customHeight="1" thickBot="1" x14ac:dyDescent="0.25">
      <c r="A30" s="353"/>
      <c r="B30" s="354"/>
      <c r="C30" s="357"/>
      <c r="D30" s="358"/>
      <c r="E30" s="379"/>
      <c r="F30" s="380"/>
      <c r="G30" s="380"/>
      <c r="H30" s="37" t="str">
        <f t="shared" si="8"/>
        <v/>
      </c>
      <c r="I30" s="24" t="str">
        <f t="shared" si="9"/>
        <v/>
      </c>
      <c r="J30" s="16"/>
      <c r="K30" s="251"/>
      <c r="L30" s="201" t="str">
        <f t="shared" si="4"/>
        <v/>
      </c>
      <c r="M30" s="202" t="str">
        <f t="shared" si="5"/>
        <v/>
      </c>
      <c r="N30" s="203" t="str">
        <f t="shared" si="6"/>
        <v/>
      </c>
      <c r="O30" s="224" t="str">
        <f t="shared" si="2"/>
        <v>No Runner</v>
      </c>
      <c r="P30" s="99">
        <f t="shared" si="7"/>
        <v>0</v>
      </c>
      <c r="Q30" s="95" t="str">
        <f t="shared" si="3"/>
        <v/>
      </c>
      <c r="R30" s="95" t="str">
        <f t="shared" si="3"/>
        <v/>
      </c>
      <c r="S30" s="68">
        <f t="shared" si="3"/>
        <v>0</v>
      </c>
      <c r="T30" s="354"/>
      <c r="U30" s="414"/>
      <c r="V30" s="415"/>
      <c r="W30" s="416"/>
      <c r="X30" s="353"/>
      <c r="Y30" s="47"/>
      <c r="Z30" s="125"/>
      <c r="AA30" s="174"/>
    </row>
    <row r="31" spans="1:27" ht="10" customHeight="1" x14ac:dyDescent="0.2">
      <c r="A31" s="353"/>
      <c r="B31" s="354"/>
      <c r="C31" s="357"/>
      <c r="D31" s="358"/>
      <c r="E31" s="379"/>
      <c r="F31" s="380"/>
      <c r="G31" s="380"/>
      <c r="H31" s="37" t="str">
        <f t="shared" si="8"/>
        <v/>
      </c>
      <c r="I31" s="24" t="str">
        <f t="shared" si="9"/>
        <v/>
      </c>
      <c r="J31" s="16"/>
      <c r="K31" s="251"/>
      <c r="L31" s="201" t="str">
        <f t="shared" si="4"/>
        <v/>
      </c>
      <c r="M31" s="202" t="str">
        <f t="shared" si="5"/>
        <v/>
      </c>
      <c r="N31" s="203" t="str">
        <f t="shared" si="6"/>
        <v/>
      </c>
      <c r="O31" s="224" t="str">
        <f t="shared" si="2"/>
        <v>No Runner</v>
      </c>
      <c r="P31" s="99">
        <f t="shared" si="7"/>
        <v>0</v>
      </c>
      <c r="Q31" s="95" t="str">
        <f t="shared" si="3"/>
        <v/>
      </c>
      <c r="R31" s="95" t="str">
        <f t="shared" si="3"/>
        <v/>
      </c>
      <c r="S31" s="68">
        <f t="shared" si="3"/>
        <v>0</v>
      </c>
      <c r="T31" s="354"/>
      <c r="U31" s="53"/>
      <c r="V31" s="53"/>
      <c r="X31" s="353"/>
      <c r="Y31" s="47"/>
      <c r="Z31" s="125"/>
      <c r="AA31" s="174"/>
    </row>
    <row r="32" spans="1:27" ht="10" customHeight="1" x14ac:dyDescent="0.2">
      <c r="A32" s="353"/>
      <c r="B32" s="354"/>
      <c r="C32" s="357"/>
      <c r="D32" s="358"/>
      <c r="E32" s="379"/>
      <c r="F32" s="380"/>
      <c r="G32" s="380"/>
      <c r="H32" s="37" t="str">
        <f t="shared" si="8"/>
        <v/>
      </c>
      <c r="I32" s="24" t="str">
        <f t="shared" si="9"/>
        <v/>
      </c>
      <c r="J32" s="16"/>
      <c r="K32" s="251"/>
      <c r="L32" s="201" t="str">
        <f t="shared" si="4"/>
        <v/>
      </c>
      <c r="M32" s="202" t="str">
        <f t="shared" si="5"/>
        <v/>
      </c>
      <c r="N32" s="203" t="str">
        <f t="shared" si="6"/>
        <v/>
      </c>
      <c r="O32" s="224" t="str">
        <f t="shared" si="2"/>
        <v>No Runner</v>
      </c>
      <c r="P32" s="99">
        <f t="shared" si="7"/>
        <v>0</v>
      </c>
      <c r="Q32" s="95" t="str">
        <f t="shared" si="3"/>
        <v/>
      </c>
      <c r="R32" s="95" t="str">
        <f t="shared" si="3"/>
        <v/>
      </c>
      <c r="S32" s="68">
        <f t="shared" si="3"/>
        <v>0</v>
      </c>
      <c r="T32" s="354"/>
      <c r="U32"/>
      <c r="V32"/>
      <c r="W32"/>
      <c r="X32" s="353"/>
      <c r="Y32" s="47"/>
      <c r="Z32" s="125"/>
      <c r="AA32" s="174"/>
    </row>
    <row r="33" spans="1:27" ht="10" customHeight="1" x14ac:dyDescent="0.2">
      <c r="A33"/>
      <c r="B33"/>
      <c r="C33" s="357"/>
      <c r="D33" s="358"/>
      <c r="E33" s="379"/>
      <c r="F33" s="380"/>
      <c r="G33" s="380"/>
      <c r="H33" s="38" t="str">
        <f t="shared" si="8"/>
        <v/>
      </c>
      <c r="I33" s="25" t="str">
        <f t="shared" si="9"/>
        <v/>
      </c>
      <c r="J33" s="16"/>
      <c r="K33" s="251"/>
      <c r="L33" s="201" t="str">
        <f t="shared" si="4"/>
        <v/>
      </c>
      <c r="M33" s="202" t="str">
        <f t="shared" si="5"/>
        <v/>
      </c>
      <c r="N33" s="203" t="str">
        <f t="shared" si="6"/>
        <v/>
      </c>
      <c r="O33" s="224" t="str">
        <f t="shared" si="2"/>
        <v>No Runner</v>
      </c>
      <c r="P33" s="99">
        <f t="shared" si="7"/>
        <v>0</v>
      </c>
      <c r="Q33" s="95" t="str">
        <f t="shared" si="3"/>
        <v/>
      </c>
      <c r="R33" s="95" t="str">
        <f t="shared" si="3"/>
        <v/>
      </c>
      <c r="S33" s="68">
        <f t="shared" si="3"/>
        <v>0</v>
      </c>
      <c r="T33" s="354"/>
      <c r="U33"/>
      <c r="V33"/>
      <c r="W33"/>
      <c r="X33" s="353"/>
      <c r="Y33" s="47"/>
      <c r="Z33" s="125"/>
      <c r="AA33" s="174"/>
    </row>
    <row r="34" spans="1:27" ht="10" customHeight="1" thickBot="1" x14ac:dyDescent="0.25">
      <c r="A34"/>
      <c r="B34"/>
      <c r="C34" s="357"/>
      <c r="D34" s="358"/>
      <c r="E34" s="381"/>
      <c r="F34" s="382"/>
      <c r="G34" s="382"/>
      <c r="H34" s="11" t="str">
        <f t="shared" si="8"/>
        <v/>
      </c>
      <c r="I34" s="13" t="str">
        <f t="shared" si="9"/>
        <v/>
      </c>
      <c r="J34" s="3"/>
      <c r="K34" s="252"/>
      <c r="L34" s="204" t="str">
        <f t="shared" si="4"/>
        <v/>
      </c>
      <c r="M34" s="205" t="str">
        <f t="shared" si="5"/>
        <v/>
      </c>
      <c r="N34" s="206" t="str">
        <f t="shared" si="6"/>
        <v/>
      </c>
      <c r="O34" s="225" t="str">
        <f t="shared" si="2"/>
        <v>No Runner</v>
      </c>
      <c r="P34" s="100">
        <f t="shared" si="7"/>
        <v>0</v>
      </c>
      <c r="Q34" s="97" t="str">
        <f t="shared" si="3"/>
        <v/>
      </c>
      <c r="R34" s="97" t="str">
        <f t="shared" si="3"/>
        <v/>
      </c>
      <c r="S34" s="73">
        <f t="shared" si="3"/>
        <v>0</v>
      </c>
      <c r="T34" s="354"/>
      <c r="U34"/>
      <c r="V34"/>
      <c r="W34"/>
      <c r="X34" s="353"/>
      <c r="Y34" s="48"/>
      <c r="Z34" s="173"/>
      <c r="AA34" s="175"/>
    </row>
    <row r="35" spans="1:27" ht="10" customHeight="1" x14ac:dyDescent="0.2">
      <c r="A35"/>
      <c r="B35"/>
      <c r="C35" s="357"/>
      <c r="D35" s="358"/>
      <c r="E35" s="417" t="s">
        <v>53</v>
      </c>
      <c r="F35" s="418"/>
      <c r="G35" s="104">
        <v>1</v>
      </c>
      <c r="H35" s="105" t="str">
        <f t="shared" ref="H35:H46" si="10">IFERROR(VLOOKUP($G35,$O$3:$S$34,3,0),"")</f>
        <v>Milla Walsh</v>
      </c>
      <c r="I35" s="105" t="str">
        <f>IFERROR(VLOOKUP($G35,$O$3:$S$34,4,0),"")</f>
        <v>Longdean</v>
      </c>
      <c r="J35" s="106">
        <f>IFERROR(VLOOKUP($G35,$O$3:$S$34,5,0),"")</f>
        <v>291</v>
      </c>
      <c r="K35" s="290">
        <f t="shared" ref="K35:K46" si="11">IFERROR(VLOOKUP($G35,$O$3:$S$34,2,0),"")</f>
        <v>12.8</v>
      </c>
      <c r="L35" s="213" t="str">
        <f t="shared" si="4"/>
        <v xml:space="preserve"> </v>
      </c>
      <c r="M35" s="217" t="str">
        <f t="shared" si="5"/>
        <v xml:space="preserve"> </v>
      </c>
      <c r="N35" s="220" t="str">
        <f t="shared" si="6"/>
        <v xml:space="preserve"> </v>
      </c>
      <c r="O35" s="423" t="s">
        <v>55</v>
      </c>
      <c r="P35"/>
      <c r="Q35" s="33"/>
      <c r="R35" s="33"/>
      <c r="S35" s="33"/>
      <c r="T35"/>
      <c r="U35"/>
      <c r="V35"/>
      <c r="W35"/>
      <c r="X35" s="353"/>
      <c r="Y35" s="354"/>
      <c r="Z35" s="354"/>
      <c r="AA35" s="354"/>
    </row>
    <row r="36" spans="1:27" ht="10" customHeight="1" x14ac:dyDescent="0.2">
      <c r="A36"/>
      <c r="B36"/>
      <c r="C36" s="357"/>
      <c r="D36" s="358"/>
      <c r="E36" s="419"/>
      <c r="F36" s="420"/>
      <c r="G36" s="108">
        <v>2</v>
      </c>
      <c r="H36" s="109" t="str">
        <f t="shared" si="10"/>
        <v>Kyra Adams</v>
      </c>
      <c r="I36" s="275" t="str">
        <f t="shared" ref="I36:I46" si="12">IFERROR(VLOOKUP($G36,$O$3:$S$34,4,0),"")</f>
        <v>Royal Masonic School for Girls</v>
      </c>
      <c r="J36" s="110">
        <f t="shared" ref="J36:J46" si="13">IFERROR(VLOOKUP($G36,$O$3:$S$34,5,0),"")</f>
        <v>258</v>
      </c>
      <c r="K36" s="291">
        <f t="shared" si="11"/>
        <v>13</v>
      </c>
      <c r="L36" s="214" t="str">
        <f t="shared" si="4"/>
        <v xml:space="preserve"> </v>
      </c>
      <c r="M36" s="218" t="str">
        <f t="shared" si="5"/>
        <v xml:space="preserve"> </v>
      </c>
      <c r="N36" s="221" t="str">
        <f t="shared" si="6"/>
        <v xml:space="preserve"> </v>
      </c>
      <c r="O36" s="424"/>
      <c r="P36"/>
      <c r="Q36" s="33"/>
      <c r="R36" s="33"/>
      <c r="S36" s="33"/>
      <c r="T36"/>
      <c r="U36"/>
      <c r="V36"/>
      <c r="W36"/>
      <c r="X36" s="353"/>
      <c r="Y36" s="353"/>
      <c r="Z36" s="353"/>
      <c r="AA36" s="353"/>
    </row>
    <row r="37" spans="1:27" ht="10" customHeight="1" thickBot="1" x14ac:dyDescent="0.25">
      <c r="A37"/>
      <c r="B37"/>
      <c r="C37" s="357"/>
      <c r="D37" s="358"/>
      <c r="E37" s="419"/>
      <c r="F37" s="420"/>
      <c r="G37" s="226">
        <v>3</v>
      </c>
      <c r="H37" s="227" t="str">
        <f t="shared" si="10"/>
        <v>Eva Higson</v>
      </c>
      <c r="I37" s="276" t="str">
        <f t="shared" si="12"/>
        <v>St. Michael's Catholic High School</v>
      </c>
      <c r="J37" s="228">
        <f t="shared" si="13"/>
        <v>439</v>
      </c>
      <c r="K37" s="292">
        <f t="shared" si="11"/>
        <v>13.5</v>
      </c>
      <c r="L37" s="230" t="str">
        <f t="shared" si="4"/>
        <v xml:space="preserve"> </v>
      </c>
      <c r="M37" s="231" t="str">
        <f t="shared" si="5"/>
        <v xml:space="preserve"> </v>
      </c>
      <c r="N37" s="232" t="str">
        <f t="shared" si="6"/>
        <v xml:space="preserve"> </v>
      </c>
      <c r="O37" s="425"/>
      <c r="P37"/>
      <c r="Q37" s="33"/>
      <c r="R37" s="33"/>
      <c r="S37" s="33"/>
      <c r="T37"/>
      <c r="U37"/>
      <c r="V37"/>
      <c r="W37"/>
      <c r="X37" s="353"/>
      <c r="Y37" s="353"/>
      <c r="Z37" s="353"/>
      <c r="AA37" s="353"/>
    </row>
    <row r="38" spans="1:27" ht="10" customHeight="1" x14ac:dyDescent="0.2">
      <c r="A38"/>
      <c r="B38"/>
      <c r="C38" s="357"/>
      <c r="D38" s="358"/>
      <c r="E38" s="419"/>
      <c r="F38" s="420"/>
      <c r="G38" s="101">
        <v>4</v>
      </c>
      <c r="H38" s="76" t="str">
        <f t="shared" si="10"/>
        <v>Isabella Turner</v>
      </c>
      <c r="I38" s="233" t="str">
        <f t="shared" si="12"/>
        <v>Roundwood School</v>
      </c>
      <c r="J38" s="77">
        <f t="shared" si="13"/>
        <v>417</v>
      </c>
      <c r="K38" s="293">
        <f t="shared" si="11"/>
        <v>13.5</v>
      </c>
      <c r="L38" s="210" t="str">
        <f t="shared" si="4"/>
        <v xml:space="preserve"> </v>
      </c>
      <c r="M38" s="211" t="str">
        <f t="shared" si="5"/>
        <v xml:space="preserve"> </v>
      </c>
      <c r="N38" s="212" t="str">
        <f t="shared" si="6"/>
        <v xml:space="preserve"> </v>
      </c>
      <c r="O38" s="398" t="str">
        <f>Entries!A1</f>
        <v>Junior Girls</v>
      </c>
      <c r="P38"/>
      <c r="Q38" s="33"/>
      <c r="R38" s="33"/>
      <c r="S38" s="33"/>
      <c r="T38"/>
      <c r="U38"/>
      <c r="V38"/>
      <c r="W38"/>
      <c r="X38" s="353"/>
      <c r="Y38" s="353"/>
      <c r="Z38" s="353"/>
      <c r="AA38" s="353"/>
    </row>
    <row r="39" spans="1:27" ht="10" customHeight="1" x14ac:dyDescent="0.2">
      <c r="A39"/>
      <c r="B39"/>
      <c r="C39" s="357"/>
      <c r="D39" s="358"/>
      <c r="E39" s="419"/>
      <c r="F39" s="420"/>
      <c r="G39" s="101">
        <v>5</v>
      </c>
      <c r="H39" s="76" t="str">
        <f t="shared" si="10"/>
        <v/>
      </c>
      <c r="I39" s="233" t="str">
        <f t="shared" si="12"/>
        <v/>
      </c>
      <c r="J39" s="77" t="str">
        <f t="shared" si="13"/>
        <v/>
      </c>
      <c r="K39" s="293" t="str">
        <f t="shared" si="11"/>
        <v/>
      </c>
      <c r="L39" s="201" t="str">
        <f t="shared" si="4"/>
        <v xml:space="preserve"> </v>
      </c>
      <c r="M39" s="202" t="str">
        <f t="shared" si="5"/>
        <v xml:space="preserve"> </v>
      </c>
      <c r="N39" s="203" t="str">
        <f t="shared" si="6"/>
        <v xml:space="preserve"> </v>
      </c>
      <c r="O39" s="398"/>
      <c r="P39"/>
      <c r="Q39" s="33"/>
      <c r="R39" s="33"/>
      <c r="S39" s="33"/>
      <c r="T39"/>
      <c r="U39"/>
      <c r="V39"/>
      <c r="W39"/>
      <c r="X39" s="353"/>
      <c r="Y39" s="353"/>
      <c r="Z39" s="353"/>
      <c r="AA39" s="353"/>
    </row>
    <row r="40" spans="1:27" ht="10" customHeight="1" x14ac:dyDescent="0.2">
      <c r="A40"/>
      <c r="B40"/>
      <c r="C40" s="357"/>
      <c r="D40" s="358"/>
      <c r="E40" s="419"/>
      <c r="F40" s="420"/>
      <c r="G40" s="101">
        <v>6</v>
      </c>
      <c r="H40" s="76" t="str">
        <f t="shared" si="10"/>
        <v/>
      </c>
      <c r="I40" s="233" t="str">
        <f t="shared" si="12"/>
        <v/>
      </c>
      <c r="J40" s="77" t="str">
        <f t="shared" si="13"/>
        <v/>
      </c>
      <c r="K40" s="293" t="str">
        <f t="shared" si="11"/>
        <v/>
      </c>
      <c r="L40" s="201" t="str">
        <f t="shared" si="4"/>
        <v xml:space="preserve"> </v>
      </c>
      <c r="M40" s="202" t="str">
        <f t="shared" si="5"/>
        <v xml:space="preserve"> </v>
      </c>
      <c r="N40" s="203" t="str">
        <f t="shared" si="6"/>
        <v xml:space="preserve"> </v>
      </c>
      <c r="O40" s="398"/>
      <c r="P40"/>
      <c r="Q40" s="33"/>
      <c r="R40" s="33"/>
      <c r="S40" s="33"/>
      <c r="T40"/>
      <c r="U40"/>
      <c r="V40"/>
      <c r="W40"/>
      <c r="X40" s="353"/>
      <c r="Y40" s="353"/>
      <c r="Z40" s="353"/>
      <c r="AA40" s="353"/>
    </row>
    <row r="41" spans="1:27" ht="10" customHeight="1" x14ac:dyDescent="0.2">
      <c r="A41"/>
      <c r="B41"/>
      <c r="C41" s="357"/>
      <c r="D41" s="358"/>
      <c r="E41" s="419"/>
      <c r="F41" s="420"/>
      <c r="G41" s="101">
        <v>7</v>
      </c>
      <c r="H41" s="76" t="str">
        <f t="shared" si="10"/>
        <v/>
      </c>
      <c r="I41" s="233" t="str">
        <f t="shared" si="12"/>
        <v/>
      </c>
      <c r="J41" s="77" t="str">
        <f t="shared" si="13"/>
        <v/>
      </c>
      <c r="K41" s="293" t="str">
        <f t="shared" si="11"/>
        <v/>
      </c>
      <c r="L41" s="201" t="str">
        <f t="shared" si="4"/>
        <v xml:space="preserve"> </v>
      </c>
      <c r="M41" s="202" t="str">
        <f t="shared" si="5"/>
        <v xml:space="preserve"> </v>
      </c>
      <c r="N41" s="203" t="str">
        <f t="shared" si="6"/>
        <v xml:space="preserve"> </v>
      </c>
      <c r="O41" s="398"/>
      <c r="P41"/>
      <c r="Q41" s="33"/>
      <c r="R41" s="33"/>
      <c r="S41" s="33"/>
      <c r="T41"/>
      <c r="U41"/>
      <c r="V41"/>
      <c r="W41"/>
      <c r="X41" s="353"/>
      <c r="Y41" s="353"/>
      <c r="Z41" s="353"/>
      <c r="AA41" s="353"/>
    </row>
    <row r="42" spans="1:27" ht="10" customHeight="1" thickBot="1" x14ac:dyDescent="0.25">
      <c r="A42"/>
      <c r="B42"/>
      <c r="C42" s="359"/>
      <c r="D42" s="360"/>
      <c r="E42" s="419"/>
      <c r="F42" s="420"/>
      <c r="G42" s="101">
        <v>8</v>
      </c>
      <c r="H42" s="76" t="str">
        <f t="shared" si="10"/>
        <v/>
      </c>
      <c r="I42" s="233" t="str">
        <f t="shared" si="12"/>
        <v/>
      </c>
      <c r="J42" s="77" t="str">
        <f t="shared" si="13"/>
        <v/>
      </c>
      <c r="K42" s="293" t="str">
        <f t="shared" si="11"/>
        <v/>
      </c>
      <c r="L42" s="201" t="str">
        <f t="shared" si="4"/>
        <v xml:space="preserve"> </v>
      </c>
      <c r="M42" s="202" t="str">
        <f t="shared" si="5"/>
        <v xml:space="preserve"> </v>
      </c>
      <c r="N42" s="203" t="str">
        <f t="shared" si="6"/>
        <v xml:space="preserve"> </v>
      </c>
      <c r="O42" s="398"/>
      <c r="P42"/>
      <c r="Q42" s="33"/>
      <c r="R42" s="33"/>
      <c r="S42" s="33"/>
      <c r="T42"/>
      <c r="U42"/>
      <c r="V42"/>
      <c r="W42"/>
      <c r="X42" s="353"/>
      <c r="Y42" s="353"/>
      <c r="Z42" s="353"/>
      <c r="AA42" s="353"/>
    </row>
    <row r="43" spans="1:27" ht="10" customHeight="1" thickBot="1" x14ac:dyDescent="0.25">
      <c r="C43" s="400" t="s">
        <v>24</v>
      </c>
      <c r="D43" s="401"/>
      <c r="E43" s="419"/>
      <c r="F43" s="420"/>
      <c r="G43" s="101">
        <v>9</v>
      </c>
      <c r="H43" s="76" t="str">
        <f t="shared" si="10"/>
        <v/>
      </c>
      <c r="I43" s="233" t="str">
        <f t="shared" si="12"/>
        <v/>
      </c>
      <c r="J43" s="77" t="str">
        <f t="shared" si="13"/>
        <v/>
      </c>
      <c r="K43" s="293" t="str">
        <f t="shared" si="11"/>
        <v/>
      </c>
      <c r="L43" s="201" t="str">
        <f t="shared" si="4"/>
        <v xml:space="preserve"> </v>
      </c>
      <c r="M43" s="202" t="str">
        <f t="shared" si="5"/>
        <v xml:space="preserve"> </v>
      </c>
      <c r="N43" s="203" t="str">
        <f t="shared" si="6"/>
        <v xml:space="preserve"> </v>
      </c>
      <c r="O43" s="398"/>
      <c r="P43"/>
    </row>
    <row r="44" spans="1:27" ht="10" customHeight="1" x14ac:dyDescent="0.2">
      <c r="C44" s="115" t="s">
        <v>21</v>
      </c>
      <c r="D44" s="116">
        <v>11.1</v>
      </c>
      <c r="E44" s="419"/>
      <c r="F44" s="420"/>
      <c r="G44" s="101">
        <v>10</v>
      </c>
      <c r="H44" s="76" t="str">
        <f t="shared" si="10"/>
        <v/>
      </c>
      <c r="I44" s="233" t="str">
        <f t="shared" si="12"/>
        <v/>
      </c>
      <c r="J44" s="77" t="str">
        <f t="shared" si="13"/>
        <v/>
      </c>
      <c r="K44" s="293" t="str">
        <f t="shared" si="11"/>
        <v/>
      </c>
      <c r="L44" s="201" t="str">
        <f t="shared" si="4"/>
        <v xml:space="preserve"> </v>
      </c>
      <c r="M44" s="202" t="str">
        <f t="shared" si="5"/>
        <v xml:space="preserve"> </v>
      </c>
      <c r="N44" s="203" t="str">
        <f t="shared" si="6"/>
        <v xml:space="preserve"> </v>
      </c>
      <c r="O44" s="398"/>
      <c r="P44"/>
    </row>
    <row r="45" spans="1:27" ht="10" customHeight="1" x14ac:dyDescent="0.2">
      <c r="C45" s="117" t="s">
        <v>23</v>
      </c>
      <c r="D45" s="118">
        <v>11.4</v>
      </c>
      <c r="E45" s="419"/>
      <c r="F45" s="420"/>
      <c r="G45" s="101">
        <v>11</v>
      </c>
      <c r="H45" s="76" t="str">
        <f t="shared" si="10"/>
        <v/>
      </c>
      <c r="I45" s="233" t="str">
        <f t="shared" si="12"/>
        <v/>
      </c>
      <c r="J45" s="77" t="str">
        <f t="shared" si="13"/>
        <v/>
      </c>
      <c r="K45" s="293" t="str">
        <f t="shared" si="11"/>
        <v/>
      </c>
      <c r="L45" s="201" t="str">
        <f t="shared" si="4"/>
        <v xml:space="preserve"> </v>
      </c>
      <c r="M45" s="202" t="str">
        <f t="shared" si="5"/>
        <v xml:space="preserve"> </v>
      </c>
      <c r="N45" s="203" t="str">
        <f t="shared" si="6"/>
        <v xml:space="preserve"> </v>
      </c>
      <c r="O45" s="398"/>
      <c r="P45"/>
    </row>
    <row r="46" spans="1:27" ht="10" customHeight="1" thickBot="1" x14ac:dyDescent="0.25">
      <c r="C46" s="119" t="s">
        <v>22</v>
      </c>
      <c r="D46" s="120">
        <v>11.7</v>
      </c>
      <c r="E46" s="421"/>
      <c r="F46" s="422"/>
      <c r="G46" s="102">
        <v>12</v>
      </c>
      <c r="H46" s="78" t="str">
        <f t="shared" si="10"/>
        <v/>
      </c>
      <c r="I46" s="234" t="str">
        <f t="shared" si="12"/>
        <v/>
      </c>
      <c r="J46" s="79" t="str">
        <f t="shared" si="13"/>
        <v/>
      </c>
      <c r="K46" s="294" t="str">
        <f t="shared" si="11"/>
        <v/>
      </c>
      <c r="L46" s="204" t="str">
        <f t="shared" si="4"/>
        <v xml:space="preserve"> </v>
      </c>
      <c r="M46" s="205" t="str">
        <f t="shared" si="5"/>
        <v xml:space="preserve"> </v>
      </c>
      <c r="N46" s="206" t="str">
        <f t="shared" si="6"/>
        <v xml:space="preserve"> </v>
      </c>
      <c r="O46" s="399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98" priority="4" operator="between">
      <formula>2.9</formula>
      <formula>3.1</formula>
    </cfRule>
    <cfRule type="cellIs" dxfId="97" priority="5" operator="between">
      <formula>1.9</formula>
      <formula>2.1</formula>
    </cfRule>
    <cfRule type="cellIs" dxfId="96" priority="6" operator="between">
      <formula>0.9</formula>
      <formula>1.1</formula>
    </cfRule>
  </conditionalFormatting>
  <conditionalFormatting sqref="G35:G46">
    <cfRule type="cellIs" dxfId="95" priority="1" operator="between">
      <formula>2.9</formula>
      <formula>3.1</formula>
    </cfRule>
    <cfRule type="cellIs" dxfId="94" priority="2" operator="between">
      <formula>1.9</formula>
      <formula>2.1</formula>
    </cfRule>
    <cfRule type="cellIs" dxfId="93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FF0000"/>
    <pageSetUpPr fitToPage="1"/>
  </sheetPr>
  <dimension ref="A1:AB42"/>
  <sheetViews>
    <sheetView topLeftCell="B26" zoomScale="125" zoomScaleNormal="125" workbookViewId="0">
      <selection activeCell="I25" sqref="I25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0.33203125" style="52" customWidth="1"/>
    <col min="12" max="13" width="6.6640625" style="189" customWidth="1"/>
    <col min="14" max="15" width="5.83203125" style="52" customWidth="1"/>
    <col min="16" max="16" width="8" style="52" customWidth="1"/>
    <col min="17" max="17" width="8.33203125" style="55" hidden="1" customWidth="1"/>
    <col min="18" max="18" width="8.5" style="55" hidden="1" customWidth="1"/>
    <col min="19" max="19" width="12.83203125" style="52" hidden="1" customWidth="1"/>
    <col min="20" max="20" width="5.1640625" style="10" customWidth="1"/>
    <col min="21" max="21" width="6.6640625" style="10" customWidth="1"/>
    <col min="22" max="22" width="13.5" style="10" customWidth="1"/>
    <col min="23" max="23" width="18.33203125" style="10" customWidth="1"/>
    <col min="24" max="24" width="6.6640625" style="52" customWidth="1"/>
    <col min="25" max="25" width="4.5" style="10" customWidth="1"/>
    <col min="26" max="26" width="5.6640625" style="10" customWidth="1"/>
    <col min="27" max="27" width="15.6640625" style="55" customWidth="1"/>
    <col min="28" max="28" width="20.1640625" style="52" customWidth="1"/>
    <col min="29" max="16384" width="9.1640625" style="10"/>
  </cols>
  <sheetData>
    <row r="1" spans="1:28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10" customHeight="1" thickBot="1" x14ac:dyDescent="0.25">
      <c r="A2" s="353"/>
      <c r="B2" s="354"/>
      <c r="C2" s="355" t="s">
        <v>0</v>
      </c>
      <c r="D2" s="356"/>
      <c r="E2" s="362" t="s">
        <v>2</v>
      </c>
      <c r="F2" s="362"/>
      <c r="G2" s="363"/>
      <c r="H2" s="93" t="s">
        <v>1</v>
      </c>
      <c r="I2" s="93" t="s">
        <v>49</v>
      </c>
      <c r="J2" s="88" t="s">
        <v>8</v>
      </c>
      <c r="K2" s="88" t="s">
        <v>52</v>
      </c>
      <c r="L2" s="207" t="s">
        <v>21</v>
      </c>
      <c r="M2" s="197" t="s">
        <v>23</v>
      </c>
      <c r="N2" s="196" t="s">
        <v>22</v>
      </c>
      <c r="O2" s="89" t="s">
        <v>5</v>
      </c>
      <c r="P2" s="90" t="s">
        <v>10</v>
      </c>
      <c r="Q2" s="448" t="s">
        <v>28</v>
      </c>
      <c r="R2" s="449"/>
      <c r="S2" s="450"/>
      <c r="T2" s="367"/>
      <c r="U2" s="368" t="s">
        <v>12</v>
      </c>
      <c r="V2" s="369"/>
      <c r="W2" s="463"/>
      <c r="X2" s="370"/>
      <c r="Y2" s="353"/>
      <c r="Z2" s="374" t="s">
        <v>13</v>
      </c>
      <c r="AA2" s="375"/>
      <c r="AB2" s="376"/>
    </row>
    <row r="3" spans="1:28" ht="10" customHeight="1" thickBot="1" x14ac:dyDescent="0.25">
      <c r="A3" s="353"/>
      <c r="B3" s="354"/>
      <c r="C3" s="357"/>
      <c r="D3" s="358"/>
      <c r="E3" s="377" t="s">
        <v>3</v>
      </c>
      <c r="F3" s="378"/>
      <c r="G3" s="438"/>
      <c r="H3" s="50" t="str">
        <f>IFERROR(VLOOKUP($J3,$Z$2:$AB$34,2,0),"")</f>
        <v>Omi Moneke</v>
      </c>
      <c r="I3" s="50" t="str">
        <f>IFERROR(VLOOKUP($J3,$Z$2:$AB$34,3,0),"")</f>
        <v>Haberdashers' Aske's School for Girls</v>
      </c>
      <c r="J3" s="5">
        <v>267</v>
      </c>
      <c r="K3" s="250">
        <v>12.7</v>
      </c>
      <c r="L3" s="198" t="str">
        <f>IF($K3&lt;$D$40,IF($K3&gt;0,"NEW","" )," ")</f>
        <v xml:space="preserve"> </v>
      </c>
      <c r="M3" s="199" t="str">
        <f>IF($K3&lt;$D$41,IF($K3&gt;0,"YES","" )," ")</f>
        <v xml:space="preserve"> </v>
      </c>
      <c r="N3" s="200" t="str">
        <f>IF($K3&lt;$D$42,IF($K3&gt;0,"YES","" )," ")</f>
        <v xml:space="preserve"> </v>
      </c>
      <c r="O3" s="60">
        <f>IF(K3&gt;0,RANK(K3,$K$3:$K$10,1),"No Runner")</f>
        <v>1</v>
      </c>
      <c r="P3" s="61">
        <f t="shared" ref="P3:P34" si="0">IF(K3&gt;0,RANK(K3,$K$3:$K$34,1),"No Runner")</f>
        <v>1</v>
      </c>
      <c r="Q3" s="62" t="str">
        <f>H3</f>
        <v>Omi Moneke</v>
      </c>
      <c r="R3" s="235" t="str">
        <f>I3</f>
        <v>Haberdashers' Aske's School for Girls</v>
      </c>
      <c r="S3" s="63">
        <f>J3</f>
        <v>267</v>
      </c>
      <c r="T3" s="367"/>
      <c r="U3" s="371"/>
      <c r="V3" s="372"/>
      <c r="W3" s="464"/>
      <c r="X3" s="373"/>
      <c r="Y3" s="353"/>
      <c r="Z3" s="47">
        <v>255</v>
      </c>
      <c r="AA3" s="125" t="s">
        <v>65</v>
      </c>
      <c r="AB3" s="2" t="s">
        <v>66</v>
      </c>
    </row>
    <row r="4" spans="1:28" ht="10" customHeight="1" x14ac:dyDescent="0.2">
      <c r="A4" s="353"/>
      <c r="B4" s="354"/>
      <c r="C4" s="357"/>
      <c r="D4" s="358"/>
      <c r="E4" s="379"/>
      <c r="F4" s="380"/>
      <c r="G4" s="439"/>
      <c r="H4" s="15" t="str">
        <f t="shared" ref="H4:H34" si="1">IFERROR(VLOOKUP($J4,$Z$2:$AB$34,2,0),"")</f>
        <v>Abi Charles ojo</v>
      </c>
      <c r="I4" s="15" t="str">
        <f t="shared" ref="I4:I34" si="2">IFERROR(VLOOKUP($J4,$Z$2:$AB$34,3,0),"")</f>
        <v>Parmiter's School</v>
      </c>
      <c r="J4" s="16">
        <v>352</v>
      </c>
      <c r="K4" s="251">
        <v>13.4</v>
      </c>
      <c r="L4" s="201" t="str">
        <f t="shared" ref="L4:L42" si="3">IF($K4&lt;$D$40,IF($K4&gt;0,"NEW","" )," ")</f>
        <v xml:space="preserve"> </v>
      </c>
      <c r="M4" s="202" t="str">
        <f t="shared" ref="M4:M42" si="4">IF($K4&lt;$D$41,IF($K4&gt;0,"YES","" )," ")</f>
        <v xml:space="preserve"> </v>
      </c>
      <c r="N4" s="203" t="str">
        <f t="shared" ref="N4:N42" si="5">IF($K4&lt;$D$42,IF($K4&gt;0,"YES","" )," ")</f>
        <v xml:space="preserve"> </v>
      </c>
      <c r="O4" s="65">
        <f t="shared" ref="O4:O10" si="6">IF(K4&gt;0,RANK(K4,$K$3:$K$10,1),"No Runner")</f>
        <v>2</v>
      </c>
      <c r="P4" s="66">
        <f t="shared" si="0"/>
        <v>3</v>
      </c>
      <c r="Q4" s="67" t="str">
        <f t="shared" ref="Q4:Q34" si="7">H4</f>
        <v>Abi Charles ojo</v>
      </c>
      <c r="R4" s="236" t="str">
        <f t="shared" ref="R4:R34" si="8">I4</f>
        <v>Parmiter's School</v>
      </c>
      <c r="S4" s="68">
        <f t="shared" ref="S4:S34" si="9">J4</f>
        <v>352</v>
      </c>
      <c r="T4" s="367"/>
      <c r="U4" s="383" t="s">
        <v>26</v>
      </c>
      <c r="V4" s="384"/>
      <c r="W4" s="441"/>
      <c r="X4" s="385"/>
      <c r="Y4" s="353"/>
      <c r="Z4" s="47">
        <v>267</v>
      </c>
      <c r="AA4" s="125" t="s">
        <v>67</v>
      </c>
      <c r="AB4" s="2" t="s">
        <v>68</v>
      </c>
    </row>
    <row r="5" spans="1:28" ht="10" customHeight="1" x14ac:dyDescent="0.2">
      <c r="A5" s="353"/>
      <c r="B5" s="354"/>
      <c r="C5" s="357"/>
      <c r="D5" s="358"/>
      <c r="E5" s="379"/>
      <c r="F5" s="380"/>
      <c r="G5" s="439"/>
      <c r="H5" s="15" t="str">
        <f t="shared" si="1"/>
        <v>Tiana Rizzo</v>
      </c>
      <c r="I5" s="15" t="str">
        <f t="shared" si="2"/>
        <v>Chancellor's</v>
      </c>
      <c r="J5" s="16">
        <v>343</v>
      </c>
      <c r="K5" s="251">
        <v>13.4</v>
      </c>
      <c r="L5" s="201" t="str">
        <f t="shared" si="3"/>
        <v xml:space="preserve"> </v>
      </c>
      <c r="M5" s="202" t="str">
        <f t="shared" si="4"/>
        <v xml:space="preserve"> </v>
      </c>
      <c r="N5" s="203" t="str">
        <f t="shared" si="5"/>
        <v xml:space="preserve"> </v>
      </c>
      <c r="O5" s="65">
        <f t="shared" si="6"/>
        <v>2</v>
      </c>
      <c r="P5" s="66">
        <v>4</v>
      </c>
      <c r="Q5" s="67" t="str">
        <f t="shared" si="7"/>
        <v>Tiana Rizzo</v>
      </c>
      <c r="R5" s="236" t="str">
        <f t="shared" si="8"/>
        <v>Chancellor's</v>
      </c>
      <c r="S5" s="68">
        <f t="shared" si="9"/>
        <v>343</v>
      </c>
      <c r="T5" s="367"/>
      <c r="U5" s="386"/>
      <c r="V5" s="387"/>
      <c r="W5" s="442"/>
      <c r="X5" s="388"/>
      <c r="Y5" s="353"/>
      <c r="Z5" s="47">
        <v>292</v>
      </c>
      <c r="AA5" s="125" t="s">
        <v>69</v>
      </c>
      <c r="AB5" s="2" t="s">
        <v>64</v>
      </c>
    </row>
    <row r="6" spans="1:28" ht="10" customHeight="1" x14ac:dyDescent="0.2">
      <c r="A6" s="353"/>
      <c r="B6" s="354"/>
      <c r="C6" s="357"/>
      <c r="D6" s="358"/>
      <c r="E6" s="379"/>
      <c r="F6" s="380"/>
      <c r="G6" s="439"/>
      <c r="H6" s="15" t="str">
        <f t="shared" si="1"/>
        <v>Yona Ramphort</v>
      </c>
      <c r="I6" s="15" t="str">
        <f t="shared" si="2"/>
        <v>St Clement Danes School</v>
      </c>
      <c r="J6" s="16">
        <v>320</v>
      </c>
      <c r="K6" s="251">
        <v>13.5</v>
      </c>
      <c r="L6" s="201" t="str">
        <f t="shared" si="3"/>
        <v xml:space="preserve"> </v>
      </c>
      <c r="M6" s="202" t="str">
        <f t="shared" si="4"/>
        <v xml:space="preserve"> </v>
      </c>
      <c r="N6" s="203" t="str">
        <f t="shared" si="5"/>
        <v xml:space="preserve"> </v>
      </c>
      <c r="O6" s="65">
        <f t="shared" si="6"/>
        <v>4</v>
      </c>
      <c r="P6" s="66">
        <f t="shared" si="0"/>
        <v>5</v>
      </c>
      <c r="Q6" s="67" t="str">
        <f t="shared" si="7"/>
        <v>Yona Ramphort</v>
      </c>
      <c r="R6" s="236" t="str">
        <f t="shared" si="8"/>
        <v>St Clement Danes School</v>
      </c>
      <c r="S6" s="68">
        <f t="shared" si="9"/>
        <v>320</v>
      </c>
      <c r="T6" s="367"/>
      <c r="U6" s="386"/>
      <c r="V6" s="387"/>
      <c r="W6" s="442"/>
      <c r="X6" s="388"/>
      <c r="Y6" s="353"/>
      <c r="Z6" s="47">
        <v>310</v>
      </c>
      <c r="AA6" s="125" t="s">
        <v>70</v>
      </c>
      <c r="AB6" s="2" t="s">
        <v>71</v>
      </c>
    </row>
    <row r="7" spans="1:28" ht="10" customHeight="1" x14ac:dyDescent="0.2">
      <c r="A7" s="353"/>
      <c r="B7" s="354"/>
      <c r="C7" s="357"/>
      <c r="D7" s="358"/>
      <c r="E7" s="379"/>
      <c r="F7" s="380"/>
      <c r="G7" s="439"/>
      <c r="H7" s="15" t="str">
        <f t="shared" si="1"/>
        <v>Meg Knibbs</v>
      </c>
      <c r="I7" s="15" t="str">
        <f t="shared" si="2"/>
        <v>Beaumont</v>
      </c>
      <c r="J7" s="16">
        <v>363</v>
      </c>
      <c r="K7" s="251">
        <v>13.5</v>
      </c>
      <c r="L7" s="201" t="str">
        <f t="shared" si="3"/>
        <v xml:space="preserve"> </v>
      </c>
      <c r="M7" s="202" t="str">
        <f t="shared" si="4"/>
        <v xml:space="preserve"> </v>
      </c>
      <c r="N7" s="203" t="str">
        <f t="shared" si="5"/>
        <v xml:space="preserve"> </v>
      </c>
      <c r="O7" s="65">
        <f t="shared" si="6"/>
        <v>4</v>
      </c>
      <c r="P7" s="66">
        <v>6</v>
      </c>
      <c r="Q7" s="67" t="str">
        <f t="shared" si="7"/>
        <v>Meg Knibbs</v>
      </c>
      <c r="R7" s="236" t="str">
        <f t="shared" si="8"/>
        <v>Beaumont</v>
      </c>
      <c r="S7" s="68">
        <f t="shared" si="9"/>
        <v>363</v>
      </c>
      <c r="T7" s="367"/>
      <c r="U7" s="383" t="s">
        <v>18</v>
      </c>
      <c r="V7" s="384"/>
      <c r="W7" s="441"/>
      <c r="X7" s="385"/>
      <c r="Y7" s="353"/>
      <c r="Z7" s="47">
        <v>319</v>
      </c>
      <c r="AA7" s="125" t="s">
        <v>72</v>
      </c>
      <c r="AB7" s="2" t="s">
        <v>73</v>
      </c>
    </row>
    <row r="8" spans="1:28" ht="10" customHeight="1" x14ac:dyDescent="0.2">
      <c r="A8" s="353"/>
      <c r="B8" s="354"/>
      <c r="C8" s="357"/>
      <c r="D8" s="358"/>
      <c r="E8" s="379"/>
      <c r="F8" s="380"/>
      <c r="G8" s="439"/>
      <c r="H8" s="15" t="str">
        <f t="shared" si="1"/>
        <v>Tiana Mckenzie-david</v>
      </c>
      <c r="I8" s="15" t="str">
        <f t="shared" si="2"/>
        <v>Sir John Lawes</v>
      </c>
      <c r="J8" s="16">
        <v>310</v>
      </c>
      <c r="K8" s="251">
        <v>14</v>
      </c>
      <c r="L8" s="201" t="str">
        <f t="shared" si="3"/>
        <v xml:space="preserve"> </v>
      </c>
      <c r="M8" s="202" t="str">
        <f t="shared" si="4"/>
        <v xml:space="preserve"> </v>
      </c>
      <c r="N8" s="203" t="str">
        <f t="shared" si="5"/>
        <v xml:space="preserve"> </v>
      </c>
      <c r="O8" s="65">
        <f t="shared" si="6"/>
        <v>6</v>
      </c>
      <c r="P8" s="66">
        <f t="shared" si="0"/>
        <v>12</v>
      </c>
      <c r="Q8" s="67" t="str">
        <f t="shared" si="7"/>
        <v>Tiana Mckenzie-david</v>
      </c>
      <c r="R8" s="236" t="str">
        <f t="shared" si="8"/>
        <v>Sir John Lawes</v>
      </c>
      <c r="S8" s="68">
        <f t="shared" si="9"/>
        <v>310</v>
      </c>
      <c r="T8" s="367"/>
      <c r="U8" s="386"/>
      <c r="V8" s="387"/>
      <c r="W8" s="442"/>
      <c r="X8" s="388"/>
      <c r="Y8" s="353"/>
      <c r="Z8" s="47">
        <v>320</v>
      </c>
      <c r="AA8" s="125" t="s">
        <v>74</v>
      </c>
      <c r="AB8" s="2" t="s">
        <v>75</v>
      </c>
    </row>
    <row r="9" spans="1:28" ht="10" customHeight="1" x14ac:dyDescent="0.2">
      <c r="A9" s="353"/>
      <c r="B9" s="354"/>
      <c r="C9" s="357"/>
      <c r="D9" s="358"/>
      <c r="E9" s="379"/>
      <c r="F9" s="380"/>
      <c r="G9" s="439"/>
      <c r="H9" s="14" t="str">
        <f t="shared" si="1"/>
        <v>Zottola Amelia</v>
      </c>
      <c r="I9" s="14" t="str">
        <f t="shared" si="2"/>
        <v>St. Michael's Catholic High School</v>
      </c>
      <c r="J9" s="16">
        <v>292</v>
      </c>
      <c r="K9" s="251">
        <v>14</v>
      </c>
      <c r="L9" s="201" t="str">
        <f t="shared" si="3"/>
        <v xml:space="preserve"> </v>
      </c>
      <c r="M9" s="202" t="str">
        <f t="shared" si="4"/>
        <v xml:space="preserve"> </v>
      </c>
      <c r="N9" s="203" t="str">
        <f t="shared" si="5"/>
        <v xml:space="preserve"> </v>
      </c>
      <c r="O9" s="65">
        <f t="shared" si="6"/>
        <v>6</v>
      </c>
      <c r="P9" s="66">
        <f t="shared" si="0"/>
        <v>12</v>
      </c>
      <c r="Q9" s="67" t="str">
        <f t="shared" si="7"/>
        <v>Zottola Amelia</v>
      </c>
      <c r="R9" s="236" t="str">
        <f t="shared" si="8"/>
        <v>St. Michael's Catholic High School</v>
      </c>
      <c r="S9" s="68">
        <f t="shared" si="9"/>
        <v>292</v>
      </c>
      <c r="T9" s="367"/>
      <c r="U9" s="386"/>
      <c r="V9" s="387"/>
      <c r="W9" s="442"/>
      <c r="X9" s="388"/>
      <c r="Y9" s="353"/>
      <c r="Z9" s="47">
        <v>343</v>
      </c>
      <c r="AA9" s="125" t="s">
        <v>76</v>
      </c>
      <c r="AB9" s="2" t="s">
        <v>77</v>
      </c>
    </row>
    <row r="10" spans="1:28" ht="10" customHeight="1" thickBot="1" x14ac:dyDescent="0.25">
      <c r="A10" s="353"/>
      <c r="B10" s="354"/>
      <c r="C10" s="357"/>
      <c r="D10" s="358"/>
      <c r="E10" s="381"/>
      <c r="F10" s="382"/>
      <c r="G10" s="440"/>
      <c r="H10" s="21" t="str">
        <f t="shared" si="1"/>
        <v>Hannah Owolabi</v>
      </c>
      <c r="I10" s="21" t="str">
        <f t="shared" si="2"/>
        <v>Loreto College St Albans</v>
      </c>
      <c r="J10" s="22">
        <v>319</v>
      </c>
      <c r="K10" s="252">
        <v>14.8</v>
      </c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70">
        <f t="shared" si="6"/>
        <v>8</v>
      </c>
      <c r="P10" s="71">
        <f t="shared" si="0"/>
        <v>21</v>
      </c>
      <c r="Q10" s="72" t="str">
        <f t="shared" si="7"/>
        <v>Hannah Owolabi</v>
      </c>
      <c r="R10" s="237" t="str">
        <f t="shared" si="8"/>
        <v>Loreto College St Albans</v>
      </c>
      <c r="S10" s="73">
        <f t="shared" si="9"/>
        <v>319</v>
      </c>
      <c r="T10" s="367"/>
      <c r="U10" s="389" t="s">
        <v>27</v>
      </c>
      <c r="V10" s="390"/>
      <c r="W10" s="390"/>
      <c r="X10" s="391"/>
      <c r="Y10" s="353"/>
      <c r="Z10" s="47">
        <v>352</v>
      </c>
      <c r="AA10" s="125" t="s">
        <v>78</v>
      </c>
      <c r="AB10" s="2" t="s">
        <v>79</v>
      </c>
    </row>
    <row r="11" spans="1:28" ht="10" customHeight="1" x14ac:dyDescent="0.2">
      <c r="A11" s="353"/>
      <c r="B11" s="354"/>
      <c r="C11" s="357"/>
      <c r="D11" s="358"/>
      <c r="E11" s="377" t="s">
        <v>4</v>
      </c>
      <c r="F11" s="378"/>
      <c r="G11" s="438"/>
      <c r="H11" s="18" t="str">
        <f t="shared" si="1"/>
        <v>Mila Luker</v>
      </c>
      <c r="I11" s="18" t="str">
        <f t="shared" si="2"/>
        <v>Royal Masonic School for Girls</v>
      </c>
      <c r="J11" s="19">
        <v>365</v>
      </c>
      <c r="K11" s="250">
        <v>13.8</v>
      </c>
      <c r="L11" s="198" t="str">
        <f t="shared" si="3"/>
        <v xml:space="preserve"> </v>
      </c>
      <c r="M11" s="199" t="str">
        <f t="shared" si="4"/>
        <v xml:space="preserve"> </v>
      </c>
      <c r="N11" s="200" t="str">
        <f t="shared" si="5"/>
        <v xml:space="preserve"> </v>
      </c>
      <c r="O11" s="60">
        <f>IF(K11&gt;0,RANK(K11,$K$11:$K$18,1),"No Runner")</f>
        <v>1</v>
      </c>
      <c r="P11" s="61">
        <f t="shared" si="0"/>
        <v>7</v>
      </c>
      <c r="Q11" s="62" t="str">
        <f t="shared" si="7"/>
        <v>Mila Luker</v>
      </c>
      <c r="R11" s="235" t="str">
        <f t="shared" si="8"/>
        <v>Royal Masonic School for Girls</v>
      </c>
      <c r="S11" s="63">
        <f t="shared" si="9"/>
        <v>365</v>
      </c>
      <c r="T11" s="367"/>
      <c r="U11" s="392"/>
      <c r="V11" s="393"/>
      <c r="W11" s="393"/>
      <c r="X11" s="394"/>
      <c r="Y11" s="353"/>
      <c r="Z11" s="47">
        <v>363</v>
      </c>
      <c r="AA11" s="125" t="s">
        <v>80</v>
      </c>
      <c r="AB11" s="2" t="s">
        <v>81</v>
      </c>
    </row>
    <row r="12" spans="1:28" ht="10" customHeight="1" x14ac:dyDescent="0.2">
      <c r="A12" s="353"/>
      <c r="B12" s="354"/>
      <c r="C12" s="357"/>
      <c r="D12" s="358"/>
      <c r="E12" s="379"/>
      <c r="F12" s="380"/>
      <c r="G12" s="439"/>
      <c r="H12" s="15" t="str">
        <f t="shared" si="1"/>
        <v>Hassanatu Kamara</v>
      </c>
      <c r="I12" s="15" t="str">
        <f t="shared" si="2"/>
        <v>Bishop's Hatfield Girls' School</v>
      </c>
      <c r="J12" s="16">
        <v>381</v>
      </c>
      <c r="K12" s="251">
        <v>14.1</v>
      </c>
      <c r="L12" s="201" t="str">
        <f t="shared" si="3"/>
        <v xml:space="preserve"> </v>
      </c>
      <c r="M12" s="202" t="str">
        <f t="shared" si="4"/>
        <v xml:space="preserve"> </v>
      </c>
      <c r="N12" s="203" t="str">
        <f t="shared" si="5"/>
        <v xml:space="preserve"> </v>
      </c>
      <c r="O12" s="65">
        <f t="shared" ref="O12:O18" si="10">IF(K12&gt;0,RANK(K12,$K$11:$K$18,1),"No Runner")</f>
        <v>2</v>
      </c>
      <c r="P12" s="66">
        <f t="shared" si="0"/>
        <v>14</v>
      </c>
      <c r="Q12" s="67" t="str">
        <f t="shared" si="7"/>
        <v>Hassanatu Kamara</v>
      </c>
      <c r="R12" s="236" t="str">
        <f t="shared" si="8"/>
        <v>Bishop's Hatfield Girls' School</v>
      </c>
      <c r="S12" s="68">
        <f t="shared" si="9"/>
        <v>381</v>
      </c>
      <c r="T12" s="367"/>
      <c r="U12" s="395"/>
      <c r="V12" s="396"/>
      <c r="W12" s="396"/>
      <c r="X12" s="397"/>
      <c r="Y12" s="353"/>
      <c r="Z12" s="47">
        <v>365</v>
      </c>
      <c r="AA12" s="125" t="s">
        <v>82</v>
      </c>
      <c r="AB12" s="2" t="s">
        <v>58</v>
      </c>
    </row>
    <row r="13" spans="1:28" ht="10" customHeight="1" x14ac:dyDescent="0.2">
      <c r="A13" s="353"/>
      <c r="B13" s="354"/>
      <c r="C13" s="357"/>
      <c r="D13" s="358"/>
      <c r="E13" s="379"/>
      <c r="F13" s="380"/>
      <c r="G13" s="439"/>
      <c r="H13" s="15" t="str">
        <f t="shared" si="1"/>
        <v>Sienna Rust</v>
      </c>
      <c r="I13" s="15" t="str">
        <f t="shared" si="2"/>
        <v>St Albans High School for Girls</v>
      </c>
      <c r="J13" s="16">
        <v>386</v>
      </c>
      <c r="K13" s="251">
        <v>14.1</v>
      </c>
      <c r="L13" s="201" t="str">
        <f t="shared" si="3"/>
        <v xml:space="preserve"> </v>
      </c>
      <c r="M13" s="202" t="str">
        <f t="shared" si="4"/>
        <v xml:space="preserve"> </v>
      </c>
      <c r="N13" s="203" t="str">
        <f t="shared" si="5"/>
        <v xml:space="preserve"> </v>
      </c>
      <c r="O13" s="65">
        <f t="shared" si="10"/>
        <v>2</v>
      </c>
      <c r="P13" s="66">
        <f t="shared" si="0"/>
        <v>14</v>
      </c>
      <c r="Q13" s="67" t="str">
        <f t="shared" si="7"/>
        <v>Sienna Rust</v>
      </c>
      <c r="R13" s="236" t="str">
        <f t="shared" si="8"/>
        <v>St Albans High School for Girls</v>
      </c>
      <c r="S13" s="68">
        <f t="shared" si="9"/>
        <v>386</v>
      </c>
      <c r="T13" s="367"/>
      <c r="U13" s="389" t="s">
        <v>17</v>
      </c>
      <c r="V13" s="390"/>
      <c r="W13" s="390"/>
      <c r="X13" s="391"/>
      <c r="Y13" s="353"/>
      <c r="Z13" s="47">
        <v>381</v>
      </c>
      <c r="AA13" s="125" t="s">
        <v>83</v>
      </c>
      <c r="AB13" s="2" t="s">
        <v>84</v>
      </c>
    </row>
    <row r="14" spans="1:28" ht="10" customHeight="1" x14ac:dyDescent="0.2">
      <c r="A14" s="353"/>
      <c r="B14" s="354"/>
      <c r="C14" s="357"/>
      <c r="D14" s="358"/>
      <c r="E14" s="379"/>
      <c r="F14" s="380"/>
      <c r="G14" s="439"/>
      <c r="H14" s="15" t="str">
        <f t="shared" si="1"/>
        <v>Amelie Murat</v>
      </c>
      <c r="I14" s="15" t="str">
        <f t="shared" si="2"/>
        <v>Roundwood School</v>
      </c>
      <c r="J14" s="16">
        <v>392</v>
      </c>
      <c r="K14" s="251">
        <v>14.7</v>
      </c>
      <c r="L14" s="201" t="str">
        <f t="shared" si="3"/>
        <v xml:space="preserve"> </v>
      </c>
      <c r="M14" s="202" t="str">
        <f t="shared" si="4"/>
        <v xml:space="preserve"> </v>
      </c>
      <c r="N14" s="203" t="str">
        <f t="shared" si="5"/>
        <v xml:space="preserve"> </v>
      </c>
      <c r="O14" s="65">
        <f t="shared" si="10"/>
        <v>4</v>
      </c>
      <c r="P14" s="66">
        <f t="shared" si="0"/>
        <v>20</v>
      </c>
      <c r="Q14" s="67" t="str">
        <f t="shared" si="7"/>
        <v>Amelie Murat</v>
      </c>
      <c r="R14" s="236" t="str">
        <f t="shared" si="8"/>
        <v>Roundwood School</v>
      </c>
      <c r="S14" s="68">
        <f t="shared" si="9"/>
        <v>392</v>
      </c>
      <c r="T14" s="367"/>
      <c r="U14" s="392"/>
      <c r="V14" s="393"/>
      <c r="W14" s="393"/>
      <c r="X14" s="394"/>
      <c r="Y14" s="353"/>
      <c r="Z14" s="47">
        <v>386</v>
      </c>
      <c r="AA14" s="125" t="s">
        <v>85</v>
      </c>
      <c r="AB14" s="2" t="s">
        <v>86</v>
      </c>
    </row>
    <row r="15" spans="1:28" ht="10" customHeight="1" x14ac:dyDescent="0.2">
      <c r="A15" s="353"/>
      <c r="B15" s="354"/>
      <c r="C15" s="357"/>
      <c r="D15" s="358"/>
      <c r="E15" s="379"/>
      <c r="F15" s="380"/>
      <c r="G15" s="439"/>
      <c r="H15" s="15" t="str">
        <f t="shared" si="1"/>
        <v>Denise Kocbiyikoglu</v>
      </c>
      <c r="I15" s="15" t="str">
        <f t="shared" si="2"/>
        <v>The Adeyfield Academy</v>
      </c>
      <c r="J15" s="16">
        <v>413</v>
      </c>
      <c r="K15" s="251">
        <v>15.4</v>
      </c>
      <c r="L15" s="201" t="str">
        <f t="shared" si="3"/>
        <v xml:space="preserve"> </v>
      </c>
      <c r="M15" s="202" t="str">
        <f t="shared" si="4"/>
        <v xml:space="preserve"> </v>
      </c>
      <c r="N15" s="203" t="str">
        <f t="shared" si="5"/>
        <v xml:space="preserve"> </v>
      </c>
      <c r="O15" s="65">
        <f t="shared" si="10"/>
        <v>5</v>
      </c>
      <c r="P15" s="66">
        <f t="shared" si="0"/>
        <v>23</v>
      </c>
      <c r="Q15" s="67" t="str">
        <f t="shared" si="7"/>
        <v>Denise Kocbiyikoglu</v>
      </c>
      <c r="R15" s="236" t="str">
        <f t="shared" si="8"/>
        <v>The Adeyfield Academy</v>
      </c>
      <c r="S15" s="68">
        <f t="shared" si="9"/>
        <v>413</v>
      </c>
      <c r="T15" s="367"/>
      <c r="U15" s="395"/>
      <c r="V15" s="396"/>
      <c r="W15" s="396"/>
      <c r="X15" s="397"/>
      <c r="Y15" s="353"/>
      <c r="Z15" s="47">
        <v>392</v>
      </c>
      <c r="AA15" s="125" t="s">
        <v>87</v>
      </c>
      <c r="AB15" s="2" t="s">
        <v>62</v>
      </c>
    </row>
    <row r="16" spans="1:28" ht="10" customHeight="1" x14ac:dyDescent="0.2">
      <c r="A16" s="353"/>
      <c r="B16" s="354"/>
      <c r="C16" s="357"/>
      <c r="D16" s="358"/>
      <c r="E16" s="379"/>
      <c r="F16" s="380"/>
      <c r="G16" s="439"/>
      <c r="H16" s="17" t="str">
        <f t="shared" si="1"/>
        <v>Lexi Bede</v>
      </c>
      <c r="I16" s="17" t="str">
        <f t="shared" si="2"/>
        <v>Tring School</v>
      </c>
      <c r="J16" s="16">
        <v>412</v>
      </c>
      <c r="K16" s="251">
        <v>15.4</v>
      </c>
      <c r="L16" s="201" t="str">
        <f t="shared" si="3"/>
        <v xml:space="preserve"> </v>
      </c>
      <c r="M16" s="202" t="str">
        <f t="shared" si="4"/>
        <v xml:space="preserve"> </v>
      </c>
      <c r="N16" s="203" t="str">
        <f t="shared" si="5"/>
        <v xml:space="preserve"> </v>
      </c>
      <c r="O16" s="65">
        <f t="shared" si="10"/>
        <v>5</v>
      </c>
      <c r="P16" s="66">
        <f t="shared" si="0"/>
        <v>23</v>
      </c>
      <c r="Q16" s="67" t="str">
        <f t="shared" si="7"/>
        <v>Lexi Bede</v>
      </c>
      <c r="R16" s="236" t="str">
        <f t="shared" si="8"/>
        <v>Tring School</v>
      </c>
      <c r="S16" s="68">
        <f t="shared" si="9"/>
        <v>412</v>
      </c>
      <c r="T16" s="367"/>
      <c r="U16" s="389" t="s">
        <v>19</v>
      </c>
      <c r="V16" s="390"/>
      <c r="W16" s="390"/>
      <c r="X16" s="391"/>
      <c r="Y16" s="353"/>
      <c r="Z16" s="47">
        <v>412</v>
      </c>
      <c r="AA16" s="125" t="s">
        <v>88</v>
      </c>
      <c r="AB16" s="2" t="s">
        <v>89</v>
      </c>
    </row>
    <row r="17" spans="1:28" ht="10" customHeight="1" x14ac:dyDescent="0.2">
      <c r="A17" s="353"/>
      <c r="B17" s="354"/>
      <c r="C17" s="357"/>
      <c r="D17" s="358"/>
      <c r="E17" s="379"/>
      <c r="F17" s="380"/>
      <c r="G17" s="439"/>
      <c r="H17" s="9" t="str">
        <f t="shared" si="1"/>
        <v/>
      </c>
      <c r="I17" s="12" t="str">
        <f t="shared" si="2"/>
        <v/>
      </c>
      <c r="J17" s="1"/>
      <c r="K17" s="251"/>
      <c r="L17" s="201" t="str">
        <f t="shared" si="3"/>
        <v/>
      </c>
      <c r="M17" s="202" t="str">
        <f t="shared" si="4"/>
        <v/>
      </c>
      <c r="N17" s="203" t="str">
        <f t="shared" si="5"/>
        <v/>
      </c>
      <c r="O17" s="65" t="str">
        <f t="shared" si="10"/>
        <v>No Runner</v>
      </c>
      <c r="P17" s="66" t="str">
        <f t="shared" si="0"/>
        <v>No Runner</v>
      </c>
      <c r="Q17" s="67" t="str">
        <f t="shared" si="7"/>
        <v/>
      </c>
      <c r="R17" s="236" t="str">
        <f t="shared" si="8"/>
        <v/>
      </c>
      <c r="S17" s="68">
        <f t="shared" si="9"/>
        <v>0</v>
      </c>
      <c r="T17" s="367"/>
      <c r="U17" s="392"/>
      <c r="V17" s="393"/>
      <c r="W17" s="393"/>
      <c r="X17" s="394"/>
      <c r="Y17" s="353"/>
      <c r="Z17" s="47">
        <v>413</v>
      </c>
      <c r="AA17" s="125" t="s">
        <v>90</v>
      </c>
      <c r="AB17" s="2" t="s">
        <v>91</v>
      </c>
    </row>
    <row r="18" spans="1:28" ht="10" customHeight="1" thickBot="1" x14ac:dyDescent="0.25">
      <c r="A18" s="353"/>
      <c r="B18" s="354"/>
      <c r="C18" s="357"/>
      <c r="D18" s="358"/>
      <c r="E18" s="381"/>
      <c r="F18" s="382"/>
      <c r="G18" s="440"/>
      <c r="H18" s="11" t="str">
        <f t="shared" si="1"/>
        <v/>
      </c>
      <c r="I18" s="13" t="str">
        <f t="shared" si="2"/>
        <v/>
      </c>
      <c r="J18" s="3"/>
      <c r="K18" s="252"/>
      <c r="L18" s="204" t="str">
        <f t="shared" si="3"/>
        <v/>
      </c>
      <c r="M18" s="205" t="str">
        <f t="shared" si="4"/>
        <v/>
      </c>
      <c r="N18" s="206" t="str">
        <f t="shared" si="5"/>
        <v/>
      </c>
      <c r="O18" s="70" t="str">
        <f t="shared" si="10"/>
        <v>No Runner</v>
      </c>
      <c r="P18" s="71" t="str">
        <f t="shared" si="0"/>
        <v>No Runner</v>
      </c>
      <c r="Q18" s="72" t="str">
        <f t="shared" si="7"/>
        <v/>
      </c>
      <c r="R18" s="237" t="str">
        <f t="shared" si="8"/>
        <v/>
      </c>
      <c r="S18" s="73">
        <f t="shared" si="9"/>
        <v>0</v>
      </c>
      <c r="T18" s="367"/>
      <c r="U18" s="395"/>
      <c r="V18" s="396"/>
      <c r="W18" s="396"/>
      <c r="X18" s="397"/>
      <c r="Y18" s="353"/>
      <c r="Z18" s="47">
        <v>421</v>
      </c>
      <c r="AA18" s="125" t="s">
        <v>92</v>
      </c>
      <c r="AB18" s="2" t="s">
        <v>93</v>
      </c>
    </row>
    <row r="19" spans="1:28" ht="10" customHeight="1" x14ac:dyDescent="0.2">
      <c r="A19" s="353"/>
      <c r="B19" s="354"/>
      <c r="C19" s="357"/>
      <c r="D19" s="358"/>
      <c r="E19" s="377" t="s">
        <v>6</v>
      </c>
      <c r="F19" s="378"/>
      <c r="G19" s="438"/>
      <c r="H19" s="20" t="str">
        <f t="shared" si="1"/>
        <v>Hebe Evans</v>
      </c>
      <c r="I19" s="20" t="str">
        <f t="shared" si="2"/>
        <v>Royal Masonic School for Girls</v>
      </c>
      <c r="J19" s="19">
        <v>427</v>
      </c>
      <c r="K19" s="250">
        <v>13.3</v>
      </c>
      <c r="L19" s="198" t="str">
        <f t="shared" si="3"/>
        <v xml:space="preserve"> </v>
      </c>
      <c r="M19" s="199" t="str">
        <f t="shared" si="4"/>
        <v xml:space="preserve"> </v>
      </c>
      <c r="N19" s="200" t="str">
        <f t="shared" si="5"/>
        <v xml:space="preserve"> </v>
      </c>
      <c r="O19" s="60">
        <f>IF(K19&gt;0,RANK(K19,$K$19:$K$26,1),"No Runner")</f>
        <v>1</v>
      </c>
      <c r="P19" s="61">
        <f t="shared" si="0"/>
        <v>2</v>
      </c>
      <c r="Q19" s="62" t="str">
        <f t="shared" si="7"/>
        <v>Hebe Evans</v>
      </c>
      <c r="R19" s="235" t="str">
        <f t="shared" si="8"/>
        <v>Royal Masonic School for Girls</v>
      </c>
      <c r="S19" s="63">
        <f t="shared" si="9"/>
        <v>427</v>
      </c>
      <c r="T19" s="367"/>
      <c r="U19" s="389" t="s">
        <v>20</v>
      </c>
      <c r="V19" s="390"/>
      <c r="W19" s="390"/>
      <c r="X19" s="391"/>
      <c r="Y19" s="353"/>
      <c r="Z19" s="47">
        <v>424</v>
      </c>
      <c r="AA19" s="125" t="s">
        <v>94</v>
      </c>
      <c r="AB19" s="2" t="s">
        <v>86</v>
      </c>
    </row>
    <row r="20" spans="1:28" ht="10" customHeight="1" x14ac:dyDescent="0.2">
      <c r="A20" s="353"/>
      <c r="B20" s="354"/>
      <c r="C20" s="357"/>
      <c r="D20" s="358"/>
      <c r="E20" s="379"/>
      <c r="F20" s="380"/>
      <c r="G20" s="439"/>
      <c r="H20" s="15" t="str">
        <f t="shared" si="1"/>
        <v>Andrea Davies</v>
      </c>
      <c r="I20" s="15" t="str">
        <f t="shared" si="2"/>
        <v>Royal Masonic School for Girls</v>
      </c>
      <c r="J20" s="16">
        <v>436</v>
      </c>
      <c r="K20" s="251">
        <v>13.8</v>
      </c>
      <c r="L20" s="201" t="str">
        <f t="shared" si="3"/>
        <v xml:space="preserve"> </v>
      </c>
      <c r="M20" s="202" t="str">
        <f t="shared" si="4"/>
        <v xml:space="preserve"> </v>
      </c>
      <c r="N20" s="203" t="str">
        <f t="shared" si="5"/>
        <v xml:space="preserve"> </v>
      </c>
      <c r="O20" s="65">
        <f t="shared" ref="O20:O26" si="11">IF(K20&gt;0,RANK(K20,$K$19:$K$26,1),"No Runner")</f>
        <v>2</v>
      </c>
      <c r="P20" s="66">
        <v>9</v>
      </c>
      <c r="Q20" s="67" t="str">
        <f t="shared" si="7"/>
        <v>Andrea Davies</v>
      </c>
      <c r="R20" s="236" t="str">
        <f t="shared" si="8"/>
        <v>Royal Masonic School for Girls</v>
      </c>
      <c r="S20" s="68">
        <f t="shared" si="9"/>
        <v>436</v>
      </c>
      <c r="T20" s="367"/>
      <c r="U20" s="392"/>
      <c r="V20" s="393"/>
      <c r="W20" s="393"/>
      <c r="X20" s="394"/>
      <c r="Y20" s="353"/>
      <c r="Z20" s="47">
        <v>427</v>
      </c>
      <c r="AA20" s="125" t="s">
        <v>95</v>
      </c>
      <c r="AB20" s="2" t="s">
        <v>58</v>
      </c>
    </row>
    <row r="21" spans="1:28" ht="10" customHeight="1" x14ac:dyDescent="0.2">
      <c r="A21" s="353"/>
      <c r="B21" s="354"/>
      <c r="C21" s="357"/>
      <c r="D21" s="358"/>
      <c r="E21" s="379"/>
      <c r="F21" s="380"/>
      <c r="G21" s="439"/>
      <c r="H21" s="14" t="str">
        <f t="shared" si="1"/>
        <v>Alice Lynn</v>
      </c>
      <c r="I21" s="14" t="str">
        <f t="shared" si="2"/>
        <v>Presdales</v>
      </c>
      <c r="J21" s="16">
        <v>432</v>
      </c>
      <c r="K21" s="251">
        <v>13.9</v>
      </c>
      <c r="L21" s="201" t="str">
        <f t="shared" si="3"/>
        <v xml:space="preserve"> </v>
      </c>
      <c r="M21" s="202" t="str">
        <f t="shared" si="4"/>
        <v xml:space="preserve"> </v>
      </c>
      <c r="N21" s="203" t="str">
        <f t="shared" si="5"/>
        <v xml:space="preserve"> </v>
      </c>
      <c r="O21" s="65">
        <f t="shared" si="11"/>
        <v>3</v>
      </c>
      <c r="P21" s="66">
        <f t="shared" si="0"/>
        <v>10</v>
      </c>
      <c r="Q21" s="67" t="str">
        <f t="shared" si="7"/>
        <v>Alice Lynn</v>
      </c>
      <c r="R21" s="236" t="str">
        <f t="shared" si="8"/>
        <v>Presdales</v>
      </c>
      <c r="S21" s="68">
        <f t="shared" si="9"/>
        <v>432</v>
      </c>
      <c r="T21" s="367"/>
      <c r="U21" s="395"/>
      <c r="V21" s="396"/>
      <c r="W21" s="396"/>
      <c r="X21" s="397"/>
      <c r="Y21" s="353"/>
      <c r="Z21" s="47">
        <v>431</v>
      </c>
      <c r="AA21" s="125" t="s">
        <v>96</v>
      </c>
      <c r="AB21" s="2" t="s">
        <v>97</v>
      </c>
    </row>
    <row r="22" spans="1:28" ht="10" customHeight="1" x14ac:dyDescent="0.2">
      <c r="A22" s="353"/>
      <c r="B22" s="354"/>
      <c r="C22" s="357"/>
      <c r="D22" s="358"/>
      <c r="E22" s="379"/>
      <c r="F22" s="380"/>
      <c r="G22" s="439"/>
      <c r="H22" s="14" t="str">
        <f t="shared" si="1"/>
        <v>Renee West</v>
      </c>
      <c r="I22" s="14" t="str">
        <f t="shared" si="2"/>
        <v>Roundwood Park</v>
      </c>
      <c r="J22" s="16">
        <v>421</v>
      </c>
      <c r="K22" s="251">
        <v>14.3</v>
      </c>
      <c r="L22" s="201" t="str">
        <f t="shared" si="3"/>
        <v xml:space="preserve"> </v>
      </c>
      <c r="M22" s="202" t="str">
        <f t="shared" si="4"/>
        <v xml:space="preserve"> </v>
      </c>
      <c r="N22" s="203" t="str">
        <f t="shared" si="5"/>
        <v xml:space="preserve"> </v>
      </c>
      <c r="O22" s="65">
        <f t="shared" si="11"/>
        <v>4</v>
      </c>
      <c r="P22" s="66">
        <f t="shared" si="0"/>
        <v>16</v>
      </c>
      <c r="Q22" s="67" t="str">
        <f t="shared" si="7"/>
        <v>Renee West</v>
      </c>
      <c r="R22" s="236" t="str">
        <f t="shared" si="8"/>
        <v>Roundwood Park</v>
      </c>
      <c r="S22" s="68">
        <f t="shared" si="9"/>
        <v>421</v>
      </c>
      <c r="T22" s="367"/>
      <c r="U22" s="402" t="s">
        <v>16</v>
      </c>
      <c r="V22" s="403"/>
      <c r="W22" s="403"/>
      <c r="X22" s="404"/>
      <c r="Y22" s="353"/>
      <c r="Z22" s="47">
        <v>432</v>
      </c>
      <c r="AA22" s="125" t="s">
        <v>98</v>
      </c>
      <c r="AB22" s="2" t="s">
        <v>99</v>
      </c>
    </row>
    <row r="23" spans="1:28" ht="10" customHeight="1" x14ac:dyDescent="0.2">
      <c r="A23" s="353"/>
      <c r="B23" s="354"/>
      <c r="C23" s="357"/>
      <c r="D23" s="358"/>
      <c r="E23" s="379"/>
      <c r="F23" s="380"/>
      <c r="G23" s="439"/>
      <c r="H23" s="15" t="str">
        <f t="shared" si="1"/>
        <v>Nyiema Obika</v>
      </c>
      <c r="I23" s="15" t="str">
        <f t="shared" si="2"/>
        <v>St Albans High School for Girls</v>
      </c>
      <c r="J23" s="16">
        <v>424</v>
      </c>
      <c r="K23" s="251">
        <v>14.3</v>
      </c>
      <c r="L23" s="201" t="str">
        <f t="shared" si="3"/>
        <v xml:space="preserve"> </v>
      </c>
      <c r="M23" s="202" t="str">
        <f t="shared" si="4"/>
        <v xml:space="preserve"> </v>
      </c>
      <c r="N23" s="203" t="str">
        <f t="shared" si="5"/>
        <v xml:space="preserve"> </v>
      </c>
      <c r="O23" s="65">
        <f t="shared" si="11"/>
        <v>4</v>
      </c>
      <c r="P23" s="66">
        <f t="shared" si="0"/>
        <v>16</v>
      </c>
      <c r="Q23" s="67" t="str">
        <f t="shared" si="7"/>
        <v>Nyiema Obika</v>
      </c>
      <c r="R23" s="236" t="str">
        <f t="shared" si="8"/>
        <v>St Albans High School for Girls</v>
      </c>
      <c r="S23" s="68">
        <f t="shared" si="9"/>
        <v>424</v>
      </c>
      <c r="T23" s="367"/>
      <c r="U23" s="405"/>
      <c r="V23" s="406"/>
      <c r="W23" s="406"/>
      <c r="X23" s="407"/>
      <c r="Y23" s="353"/>
      <c r="Z23" s="47">
        <v>436</v>
      </c>
      <c r="AA23" s="125" t="s">
        <v>100</v>
      </c>
      <c r="AB23" s="2" t="s">
        <v>58</v>
      </c>
    </row>
    <row r="24" spans="1:28" ht="10" customHeight="1" x14ac:dyDescent="0.2">
      <c r="A24" s="353"/>
      <c r="B24" s="354"/>
      <c r="C24" s="357"/>
      <c r="D24" s="358"/>
      <c r="E24" s="379"/>
      <c r="F24" s="380"/>
      <c r="G24" s="439"/>
      <c r="H24" s="15" t="str">
        <f t="shared" si="1"/>
        <v>Teagon Lyons</v>
      </c>
      <c r="I24" s="15" t="str">
        <f t="shared" si="2"/>
        <v>St Joan of Arc</v>
      </c>
      <c r="J24" s="16">
        <v>431</v>
      </c>
      <c r="K24" s="251">
        <v>14.8</v>
      </c>
      <c r="L24" s="201" t="str">
        <f t="shared" si="3"/>
        <v xml:space="preserve"> </v>
      </c>
      <c r="M24" s="202" t="str">
        <f t="shared" si="4"/>
        <v xml:space="preserve"> </v>
      </c>
      <c r="N24" s="203" t="str">
        <f t="shared" si="5"/>
        <v xml:space="preserve"> </v>
      </c>
      <c r="O24" s="65">
        <f t="shared" si="11"/>
        <v>6</v>
      </c>
      <c r="P24" s="66">
        <f t="shared" si="0"/>
        <v>21</v>
      </c>
      <c r="Q24" s="67" t="str">
        <f t="shared" si="7"/>
        <v>Teagon Lyons</v>
      </c>
      <c r="R24" s="236" t="str">
        <f t="shared" si="8"/>
        <v>St Joan of Arc</v>
      </c>
      <c r="S24" s="68">
        <f t="shared" si="9"/>
        <v>431</v>
      </c>
      <c r="T24" s="367"/>
      <c r="U24" s="408"/>
      <c r="V24" s="409"/>
      <c r="W24" s="409"/>
      <c r="X24" s="410"/>
      <c r="Y24" s="353"/>
      <c r="Z24" s="47">
        <v>440</v>
      </c>
      <c r="AA24" s="125" t="s">
        <v>101</v>
      </c>
      <c r="AB24" s="2" t="s">
        <v>102</v>
      </c>
    </row>
    <row r="25" spans="1:28" ht="10" customHeight="1" x14ac:dyDescent="0.2">
      <c r="A25" s="353"/>
      <c r="B25" s="354"/>
      <c r="C25" s="357"/>
      <c r="D25" s="358"/>
      <c r="E25" s="379"/>
      <c r="F25" s="380"/>
      <c r="G25" s="439"/>
      <c r="H25" s="9" t="str">
        <f t="shared" si="1"/>
        <v/>
      </c>
      <c r="I25" s="12" t="str">
        <f t="shared" si="2"/>
        <v/>
      </c>
      <c r="J25" s="1"/>
      <c r="K25" s="251"/>
      <c r="L25" s="201" t="str">
        <f t="shared" si="3"/>
        <v/>
      </c>
      <c r="M25" s="202" t="str">
        <f t="shared" si="4"/>
        <v/>
      </c>
      <c r="N25" s="203" t="str">
        <f t="shared" si="5"/>
        <v/>
      </c>
      <c r="O25" s="65" t="str">
        <f t="shared" si="11"/>
        <v>No Runner</v>
      </c>
      <c r="P25" s="66" t="str">
        <f t="shared" si="0"/>
        <v>No Runner</v>
      </c>
      <c r="Q25" s="67" t="str">
        <f t="shared" si="7"/>
        <v/>
      </c>
      <c r="R25" s="236" t="str">
        <f t="shared" si="8"/>
        <v/>
      </c>
      <c r="S25" s="68">
        <f t="shared" si="9"/>
        <v>0</v>
      </c>
      <c r="T25" s="367"/>
      <c r="U25" s="411"/>
      <c r="V25" s="412"/>
      <c r="W25" s="443"/>
      <c r="X25" s="413"/>
      <c r="Y25" s="353"/>
      <c r="Z25" s="47">
        <v>455</v>
      </c>
      <c r="AA25" s="125" t="s">
        <v>103</v>
      </c>
      <c r="AB25" s="2" t="s">
        <v>104</v>
      </c>
    </row>
    <row r="26" spans="1:28" ht="10" customHeight="1" thickBot="1" x14ac:dyDescent="0.25">
      <c r="A26" s="353"/>
      <c r="B26" s="354"/>
      <c r="C26" s="357"/>
      <c r="D26" s="358"/>
      <c r="E26" s="381"/>
      <c r="F26" s="382"/>
      <c r="G26" s="440"/>
      <c r="H26" s="11" t="str">
        <f t="shared" si="1"/>
        <v/>
      </c>
      <c r="I26" s="13" t="str">
        <f t="shared" si="2"/>
        <v/>
      </c>
      <c r="J26" s="3"/>
      <c r="K26" s="252"/>
      <c r="L26" s="204" t="str">
        <f t="shared" si="3"/>
        <v/>
      </c>
      <c r="M26" s="205" t="str">
        <f t="shared" si="4"/>
        <v/>
      </c>
      <c r="N26" s="206" t="str">
        <f t="shared" si="5"/>
        <v/>
      </c>
      <c r="O26" s="70" t="str">
        <f t="shared" si="11"/>
        <v>No Runner</v>
      </c>
      <c r="P26" s="71" t="str">
        <f t="shared" si="0"/>
        <v>No Runner</v>
      </c>
      <c r="Q26" s="72" t="str">
        <f t="shared" si="7"/>
        <v/>
      </c>
      <c r="R26" s="237" t="str">
        <f t="shared" si="8"/>
        <v/>
      </c>
      <c r="S26" s="73">
        <f t="shared" si="9"/>
        <v>0</v>
      </c>
      <c r="T26" s="367"/>
      <c r="U26" s="411"/>
      <c r="V26" s="412"/>
      <c r="W26" s="443"/>
      <c r="X26" s="413"/>
      <c r="Y26" s="353"/>
      <c r="Z26" s="47">
        <v>462</v>
      </c>
      <c r="AA26" s="125" t="s">
        <v>105</v>
      </c>
      <c r="AB26" s="2" t="s">
        <v>93</v>
      </c>
    </row>
    <row r="27" spans="1:28" ht="10" customHeight="1" x14ac:dyDescent="0.2">
      <c r="A27" s="353"/>
      <c r="B27" s="354"/>
      <c r="C27" s="357"/>
      <c r="D27" s="358"/>
      <c r="E27" s="429" t="s">
        <v>9</v>
      </c>
      <c r="F27" s="430"/>
      <c r="G27" s="431"/>
      <c r="H27" s="23" t="str">
        <f t="shared" si="1"/>
        <v>Rebecca Owen</v>
      </c>
      <c r="I27" s="23" t="str">
        <f t="shared" si="2"/>
        <v>Roundwood Park</v>
      </c>
      <c r="J27" s="19">
        <v>462</v>
      </c>
      <c r="K27" s="250">
        <v>13.8</v>
      </c>
      <c r="L27" s="198" t="str">
        <f t="shared" si="3"/>
        <v xml:space="preserve"> </v>
      </c>
      <c r="M27" s="199" t="str">
        <f t="shared" si="4"/>
        <v xml:space="preserve"> </v>
      </c>
      <c r="N27" s="200" t="str">
        <f t="shared" si="5"/>
        <v xml:space="preserve"> </v>
      </c>
      <c r="O27" s="74">
        <f>IF(K27&gt;0,RANK(K27,$K$27:$K$34,1),"No Runner")</f>
        <v>1</v>
      </c>
      <c r="P27" s="61">
        <v>8</v>
      </c>
      <c r="Q27" s="62" t="str">
        <f t="shared" si="7"/>
        <v>Rebecca Owen</v>
      </c>
      <c r="R27" s="235" t="str">
        <f t="shared" si="8"/>
        <v>Roundwood Park</v>
      </c>
      <c r="S27" s="63">
        <f t="shared" si="9"/>
        <v>462</v>
      </c>
      <c r="T27" s="367"/>
      <c r="U27" s="411"/>
      <c r="V27" s="412"/>
      <c r="W27" s="443"/>
      <c r="X27" s="413"/>
      <c r="Y27" s="353"/>
      <c r="Z27" s="47">
        <v>464</v>
      </c>
      <c r="AA27" s="125" t="s">
        <v>106</v>
      </c>
      <c r="AB27" s="2" t="s">
        <v>107</v>
      </c>
    </row>
    <row r="28" spans="1:28" ht="10" customHeight="1" x14ac:dyDescent="0.2">
      <c r="A28" s="353"/>
      <c r="B28" s="354"/>
      <c r="C28" s="357"/>
      <c r="D28" s="358"/>
      <c r="E28" s="432"/>
      <c r="F28" s="433"/>
      <c r="G28" s="434"/>
      <c r="H28" s="24" t="str">
        <f t="shared" si="1"/>
        <v>Gracelynne Agyapong</v>
      </c>
      <c r="I28" s="24" t="str">
        <f t="shared" si="2"/>
        <v>The King's School</v>
      </c>
      <c r="J28" s="16">
        <v>440</v>
      </c>
      <c r="K28" s="251">
        <v>13.9</v>
      </c>
      <c r="L28" s="201" t="str">
        <f t="shared" si="3"/>
        <v xml:space="preserve"> </v>
      </c>
      <c r="M28" s="202" t="str">
        <f t="shared" si="4"/>
        <v xml:space="preserve"> </v>
      </c>
      <c r="N28" s="203" t="str">
        <f t="shared" si="5"/>
        <v xml:space="preserve"> </v>
      </c>
      <c r="O28" s="191">
        <f t="shared" ref="O28:O34" si="12">IF(K28&gt;0,RANK(K28,$K$27:$K$34,1),"No Runner")</f>
        <v>2</v>
      </c>
      <c r="P28" s="66">
        <f t="shared" si="0"/>
        <v>10</v>
      </c>
      <c r="Q28" s="67" t="str">
        <f t="shared" si="7"/>
        <v>Gracelynne Agyapong</v>
      </c>
      <c r="R28" s="236" t="str">
        <f t="shared" si="8"/>
        <v>The King's School</v>
      </c>
      <c r="S28" s="68">
        <f t="shared" si="9"/>
        <v>440</v>
      </c>
      <c r="T28" s="367"/>
      <c r="U28" s="411"/>
      <c r="V28" s="412"/>
      <c r="W28" s="443"/>
      <c r="X28" s="413"/>
      <c r="Y28" s="353"/>
      <c r="Z28" s="47">
        <v>466</v>
      </c>
      <c r="AA28" s="125" t="s">
        <v>108</v>
      </c>
      <c r="AB28" s="2" t="s">
        <v>73</v>
      </c>
    </row>
    <row r="29" spans="1:28" ht="10" customHeight="1" x14ac:dyDescent="0.2">
      <c r="A29" s="353"/>
      <c r="B29" s="354"/>
      <c r="C29" s="357"/>
      <c r="D29" s="358"/>
      <c r="E29" s="432"/>
      <c r="F29" s="433"/>
      <c r="G29" s="434"/>
      <c r="H29" s="25" t="str">
        <f t="shared" si="1"/>
        <v>Amaia Dacres</v>
      </c>
      <c r="I29" s="25" t="str">
        <f t="shared" si="2"/>
        <v>Parmiter's</v>
      </c>
      <c r="J29" s="16">
        <v>455</v>
      </c>
      <c r="K29" s="251">
        <v>14.5</v>
      </c>
      <c r="L29" s="201" t="str">
        <f t="shared" si="3"/>
        <v xml:space="preserve"> </v>
      </c>
      <c r="M29" s="202" t="str">
        <f t="shared" si="4"/>
        <v xml:space="preserve"> </v>
      </c>
      <c r="N29" s="203" t="str">
        <f t="shared" si="5"/>
        <v xml:space="preserve"> </v>
      </c>
      <c r="O29" s="191">
        <f t="shared" si="12"/>
        <v>3</v>
      </c>
      <c r="P29" s="66">
        <f t="shared" si="0"/>
        <v>18</v>
      </c>
      <c r="Q29" s="67" t="str">
        <f t="shared" si="7"/>
        <v>Amaia Dacres</v>
      </c>
      <c r="R29" s="236" t="str">
        <f t="shared" si="8"/>
        <v>Parmiter's</v>
      </c>
      <c r="S29" s="68">
        <f t="shared" si="9"/>
        <v>455</v>
      </c>
      <c r="T29" s="367"/>
      <c r="U29" s="411"/>
      <c r="V29" s="412"/>
      <c r="W29" s="443"/>
      <c r="X29" s="413"/>
      <c r="Y29" s="353"/>
      <c r="Z29" s="47"/>
      <c r="AA29" s="125"/>
      <c r="AB29" s="2"/>
    </row>
    <row r="30" spans="1:28" ht="10" customHeight="1" thickBot="1" x14ac:dyDescent="0.25">
      <c r="A30" s="353"/>
      <c r="B30" s="354"/>
      <c r="C30" s="357"/>
      <c r="D30" s="358"/>
      <c r="E30" s="432"/>
      <c r="F30" s="433"/>
      <c r="G30" s="434"/>
      <c r="H30" s="24" t="str">
        <f t="shared" si="1"/>
        <v>Phoebe Peacock</v>
      </c>
      <c r="I30" s="24" t="str">
        <f t="shared" si="2"/>
        <v>Samuel Ryder Academy</v>
      </c>
      <c r="J30" s="16">
        <v>464</v>
      </c>
      <c r="K30" s="251">
        <v>14.5</v>
      </c>
      <c r="L30" s="201" t="str">
        <f t="shared" si="3"/>
        <v xml:space="preserve"> </v>
      </c>
      <c r="M30" s="202" t="str">
        <f t="shared" si="4"/>
        <v xml:space="preserve"> </v>
      </c>
      <c r="N30" s="203" t="str">
        <f t="shared" si="5"/>
        <v xml:space="preserve"> </v>
      </c>
      <c r="O30" s="191">
        <f t="shared" si="12"/>
        <v>3</v>
      </c>
      <c r="P30" s="66">
        <f t="shared" si="0"/>
        <v>18</v>
      </c>
      <c r="Q30" s="67" t="str">
        <f t="shared" si="7"/>
        <v>Phoebe Peacock</v>
      </c>
      <c r="R30" s="236" t="str">
        <f t="shared" si="8"/>
        <v>Samuel Ryder Academy</v>
      </c>
      <c r="S30" s="68">
        <f t="shared" si="9"/>
        <v>464</v>
      </c>
      <c r="T30" s="367"/>
      <c r="U30" s="414"/>
      <c r="V30" s="415"/>
      <c r="W30" s="444"/>
      <c r="X30" s="416"/>
      <c r="Y30" s="353"/>
      <c r="Z30" s="47"/>
      <c r="AA30" s="125"/>
      <c r="AB30" s="2"/>
    </row>
    <row r="31" spans="1:28" ht="10" customHeight="1" thickBot="1" x14ac:dyDescent="0.25">
      <c r="A31" s="353"/>
      <c r="B31" s="354"/>
      <c r="C31" s="357"/>
      <c r="D31" s="358"/>
      <c r="E31" s="432"/>
      <c r="F31" s="433"/>
      <c r="G31" s="434"/>
      <c r="H31" s="24" t="str">
        <f t="shared" si="1"/>
        <v>Anyina Osefo</v>
      </c>
      <c r="I31" s="24" t="str">
        <f t="shared" si="2"/>
        <v>Loreto College St Albans</v>
      </c>
      <c r="J31" s="16">
        <v>466</v>
      </c>
      <c r="K31" s="251">
        <v>16.399999999999999</v>
      </c>
      <c r="L31" s="201" t="str">
        <f t="shared" si="3"/>
        <v xml:space="preserve"> </v>
      </c>
      <c r="M31" s="202" t="str">
        <f t="shared" si="4"/>
        <v xml:space="preserve"> </v>
      </c>
      <c r="N31" s="203" t="str">
        <f t="shared" si="5"/>
        <v xml:space="preserve"> </v>
      </c>
      <c r="O31" s="191">
        <f t="shared" si="12"/>
        <v>5</v>
      </c>
      <c r="P31" s="66">
        <f t="shared" si="0"/>
        <v>25</v>
      </c>
      <c r="Q31" s="67" t="str">
        <f t="shared" si="7"/>
        <v>Anyina Osefo</v>
      </c>
      <c r="R31" s="236" t="str">
        <f t="shared" si="8"/>
        <v>Loreto College St Albans</v>
      </c>
      <c r="S31" s="68">
        <f t="shared" si="9"/>
        <v>466</v>
      </c>
      <c r="T31" s="367"/>
      <c r="U31" s="53"/>
      <c r="V31" s="53"/>
      <c r="W31" s="53"/>
      <c r="Y31" s="353"/>
      <c r="Z31" s="47"/>
      <c r="AA31" s="125"/>
      <c r="AB31" s="2"/>
    </row>
    <row r="32" spans="1:28" ht="10" customHeight="1" thickBot="1" x14ac:dyDescent="0.25">
      <c r="A32" s="353"/>
      <c r="B32" s="354"/>
      <c r="C32" s="357"/>
      <c r="D32" s="358"/>
      <c r="E32" s="432"/>
      <c r="F32" s="433"/>
      <c r="G32" s="434"/>
      <c r="H32" s="24" t="str">
        <f t="shared" si="1"/>
        <v/>
      </c>
      <c r="I32" s="24" t="str">
        <f t="shared" si="2"/>
        <v/>
      </c>
      <c r="J32" s="16"/>
      <c r="K32" s="251"/>
      <c r="L32" s="201" t="str">
        <f t="shared" si="3"/>
        <v/>
      </c>
      <c r="M32" s="202" t="str">
        <f t="shared" si="4"/>
        <v/>
      </c>
      <c r="N32" s="203" t="str">
        <f t="shared" si="5"/>
        <v/>
      </c>
      <c r="O32" s="191" t="str">
        <f t="shared" si="12"/>
        <v>No Runner</v>
      </c>
      <c r="P32" s="66" t="str">
        <f t="shared" si="0"/>
        <v>No Runner</v>
      </c>
      <c r="Q32" s="67" t="str">
        <f t="shared" si="7"/>
        <v/>
      </c>
      <c r="R32" s="236" t="str">
        <f t="shared" si="8"/>
        <v/>
      </c>
      <c r="S32" s="68">
        <f t="shared" si="9"/>
        <v>0</v>
      </c>
      <c r="T32" s="367"/>
      <c r="U32" s="454" t="s">
        <v>15</v>
      </c>
      <c r="V32" s="455"/>
      <c r="W32" s="455"/>
      <c r="X32" s="456"/>
      <c r="Y32" s="353"/>
      <c r="Z32" s="47"/>
      <c r="AA32" s="125"/>
      <c r="AB32" s="2"/>
    </row>
    <row r="33" spans="1:28" ht="10" customHeight="1" x14ac:dyDescent="0.2">
      <c r="A33" s="426"/>
      <c r="B33" s="427" t="s">
        <v>11</v>
      </c>
      <c r="C33" s="357"/>
      <c r="D33" s="358"/>
      <c r="E33" s="432"/>
      <c r="F33" s="433"/>
      <c r="G33" s="434"/>
      <c r="H33" s="25" t="str">
        <f t="shared" si="1"/>
        <v/>
      </c>
      <c r="I33" s="25" t="str">
        <f t="shared" si="2"/>
        <v/>
      </c>
      <c r="J33" s="16"/>
      <c r="K33" s="251"/>
      <c r="L33" s="201" t="str">
        <f t="shared" si="3"/>
        <v/>
      </c>
      <c r="M33" s="202" t="str">
        <f t="shared" si="4"/>
        <v/>
      </c>
      <c r="N33" s="203" t="str">
        <f t="shared" si="5"/>
        <v/>
      </c>
      <c r="O33" s="191" t="str">
        <f t="shared" si="12"/>
        <v>No Runner</v>
      </c>
      <c r="P33" s="66" t="str">
        <f t="shared" si="0"/>
        <v>No Runner</v>
      </c>
      <c r="Q33" s="67" t="str">
        <f t="shared" si="7"/>
        <v/>
      </c>
      <c r="R33" s="236" t="str">
        <f t="shared" si="8"/>
        <v/>
      </c>
      <c r="S33" s="68">
        <f t="shared" si="9"/>
        <v>0</v>
      </c>
      <c r="T33" s="367"/>
      <c r="U33" s="457"/>
      <c r="V33" s="458"/>
      <c r="W33" s="458"/>
      <c r="X33" s="459"/>
      <c r="Y33" s="353"/>
      <c r="Z33" s="47"/>
      <c r="AA33" s="125"/>
      <c r="AB33" s="2"/>
    </row>
    <row r="34" spans="1:28" ht="10" customHeight="1" thickBot="1" x14ac:dyDescent="0.25">
      <c r="A34" s="426"/>
      <c r="B34" s="428"/>
      <c r="C34" s="357"/>
      <c r="D34" s="358"/>
      <c r="E34" s="435"/>
      <c r="F34" s="436"/>
      <c r="G34" s="437"/>
      <c r="H34" s="13" t="str">
        <f t="shared" si="1"/>
        <v/>
      </c>
      <c r="I34" s="13" t="str">
        <f t="shared" si="2"/>
        <v/>
      </c>
      <c r="J34" s="3"/>
      <c r="K34" s="252"/>
      <c r="L34" s="204" t="str">
        <f t="shared" si="3"/>
        <v/>
      </c>
      <c r="M34" s="205" t="str">
        <f t="shared" si="4"/>
        <v/>
      </c>
      <c r="N34" s="206" t="str">
        <f t="shared" si="5"/>
        <v/>
      </c>
      <c r="O34" s="192" t="str">
        <f t="shared" si="12"/>
        <v>No Runner</v>
      </c>
      <c r="P34" s="71" t="str">
        <f t="shared" si="0"/>
        <v>No Runner</v>
      </c>
      <c r="Q34" s="72" t="str">
        <f t="shared" si="7"/>
        <v/>
      </c>
      <c r="R34" s="237" t="str">
        <f t="shared" si="8"/>
        <v/>
      </c>
      <c r="S34" s="73">
        <f t="shared" si="9"/>
        <v>0</v>
      </c>
      <c r="T34" s="367"/>
      <c r="U34" s="460"/>
      <c r="V34" s="461"/>
      <c r="W34" s="461"/>
      <c r="X34" s="462"/>
      <c r="Y34" s="353"/>
      <c r="Z34" s="48"/>
      <c r="AA34" s="173"/>
      <c r="AB34" s="4"/>
    </row>
    <row r="35" spans="1:28" ht="10" customHeight="1" x14ac:dyDescent="0.2">
      <c r="A35" s="426"/>
      <c r="B35" s="193">
        <v>1</v>
      </c>
      <c r="C35" s="357"/>
      <c r="D35" s="358"/>
      <c r="E35" s="445" t="s">
        <v>15</v>
      </c>
      <c r="F35" s="194">
        <v>4</v>
      </c>
      <c r="G35" s="195">
        <f>O35</f>
        <v>1</v>
      </c>
      <c r="H35" s="75" t="str">
        <f>IFERROR(VLOOKUP($B35,$P$3:$S$34,2,0),"")</f>
        <v>Omi Moneke</v>
      </c>
      <c r="I35" s="75" t="str">
        <f>IFERROR(VLOOKUP($B35,$P$3:$S$34,3,0),"")</f>
        <v>Haberdashers' Aske's School for Girls</v>
      </c>
      <c r="J35" s="59">
        <f>IFERROR(VLOOKUP($B35,$P$3:$S$34,4,0),"")</f>
        <v>267</v>
      </c>
      <c r="K35" s="250">
        <v>12.7</v>
      </c>
      <c r="L35" s="198" t="str">
        <f t="shared" si="3"/>
        <v xml:space="preserve"> </v>
      </c>
      <c r="M35" s="199" t="str">
        <f t="shared" si="4"/>
        <v xml:space="preserve"> </v>
      </c>
      <c r="N35" s="200" t="str">
        <f t="shared" si="5"/>
        <v xml:space="preserve"> </v>
      </c>
      <c r="O35" s="74">
        <f t="shared" ref="O35:O42" si="13">IF(K35&gt;0,RANK(K35,$K$35:$K$42,1),"TBC")</f>
        <v>1</v>
      </c>
      <c r="P35" s="451" t="str">
        <f>Entries!A1</f>
        <v>Junior Girls</v>
      </c>
      <c r="Q35" s="33"/>
      <c r="R35" s="33"/>
      <c r="S35" s="33"/>
      <c r="T35" s="87"/>
      <c r="U35" s="57">
        <v>1</v>
      </c>
      <c r="V35" s="58" t="str">
        <f t="shared" ref="V35:V42" si="14">IFERROR(VLOOKUP($U35,$G$35:$H$42,2,0),"")</f>
        <v>Omi Moneke</v>
      </c>
      <c r="W35" s="58" t="str">
        <f>IFERROR(VLOOKUP($U35,$G$35:$I$42,3,0),"")</f>
        <v>Haberdashers' Aske's School for Girls</v>
      </c>
      <c r="X35" s="253">
        <f>IFERROR(VLOOKUP($U35,$G$35:$K$42,5,0),"")</f>
        <v>12.7</v>
      </c>
      <c r="Y35" s="353"/>
      <c r="Z35" s="354"/>
      <c r="AA35" s="354"/>
      <c r="AB35" s="354"/>
    </row>
    <row r="36" spans="1:28" ht="10" customHeight="1" x14ac:dyDescent="0.2">
      <c r="A36" s="426"/>
      <c r="B36" s="54">
        <v>2</v>
      </c>
      <c r="C36" s="357"/>
      <c r="D36" s="358"/>
      <c r="E36" s="446"/>
      <c r="F36" s="190">
        <v>5</v>
      </c>
      <c r="G36" s="81">
        <f t="shared" ref="G36:G42" si="15">O36</f>
        <v>6</v>
      </c>
      <c r="H36" s="76" t="str">
        <f t="shared" ref="H36:H42" si="16">IFERROR(VLOOKUP($B36,$P$3:$S$34,2,0),"")</f>
        <v>Hebe Evans</v>
      </c>
      <c r="I36" s="233" t="str">
        <f t="shared" ref="I36:I42" si="17">IFERROR(VLOOKUP($B36,$P$3:$S$34,3,0),"")</f>
        <v>Royal Masonic School for Girls</v>
      </c>
      <c r="J36" s="77">
        <f t="shared" ref="J36:J42" si="18">IFERROR(VLOOKUP($B36,$P$3:$S$34,4,0),"")</f>
        <v>427</v>
      </c>
      <c r="K36" s="251">
        <v>13.5</v>
      </c>
      <c r="L36" s="201" t="str">
        <f t="shared" si="3"/>
        <v xml:space="preserve"> </v>
      </c>
      <c r="M36" s="202" t="str">
        <f t="shared" si="4"/>
        <v xml:space="preserve"> </v>
      </c>
      <c r="N36" s="203" t="str">
        <f t="shared" si="5"/>
        <v xml:space="preserve"> </v>
      </c>
      <c r="O36" s="191">
        <f t="shared" si="13"/>
        <v>6</v>
      </c>
      <c r="P36" s="452"/>
      <c r="Q36" s="33"/>
      <c r="R36" s="33"/>
      <c r="S36" s="33"/>
      <c r="T36" s="87"/>
      <c r="U36" s="49">
        <v>2</v>
      </c>
      <c r="V36" s="44" t="str">
        <f t="shared" si="14"/>
        <v>Tiana Rizzo</v>
      </c>
      <c r="W36" s="239" t="str">
        <f t="shared" ref="W36:W42" si="19">IFERROR(VLOOKUP($U36,$G$35:$I$42,3,0),"")</f>
        <v>Chancellor's</v>
      </c>
      <c r="X36" s="254">
        <f t="shared" ref="X36:X42" si="20">IFERROR(VLOOKUP($U36,$G$35:$K$42,5,0),"")</f>
        <v>13.1</v>
      </c>
      <c r="Y36" s="353"/>
      <c r="Z36" s="353"/>
      <c r="AA36" s="353"/>
      <c r="AB36" s="353"/>
    </row>
    <row r="37" spans="1:28" ht="10" customHeight="1" thickBot="1" x14ac:dyDescent="0.25">
      <c r="A37" s="426"/>
      <c r="B37" s="54">
        <v>3</v>
      </c>
      <c r="C37" s="357"/>
      <c r="D37" s="358"/>
      <c r="E37" s="446"/>
      <c r="F37" s="190">
        <v>3</v>
      </c>
      <c r="G37" s="81">
        <f t="shared" si="15"/>
        <v>4</v>
      </c>
      <c r="H37" s="76" t="str">
        <f t="shared" si="16"/>
        <v>Abi Charles ojo</v>
      </c>
      <c r="I37" s="233" t="str">
        <f t="shared" si="17"/>
        <v>Parmiter's School</v>
      </c>
      <c r="J37" s="77">
        <f t="shared" si="18"/>
        <v>352</v>
      </c>
      <c r="K37" s="251">
        <v>13.4</v>
      </c>
      <c r="L37" s="201" t="str">
        <f t="shared" si="3"/>
        <v xml:space="preserve"> </v>
      </c>
      <c r="M37" s="202" t="str">
        <f t="shared" si="4"/>
        <v xml:space="preserve"> </v>
      </c>
      <c r="N37" s="203" t="str">
        <f t="shared" si="5"/>
        <v xml:space="preserve"> </v>
      </c>
      <c r="O37" s="191">
        <f t="shared" si="13"/>
        <v>4</v>
      </c>
      <c r="P37" s="452"/>
      <c r="Q37" s="33"/>
      <c r="R37" s="33"/>
      <c r="S37" s="33"/>
      <c r="T37" s="87"/>
      <c r="U37" s="161">
        <v>3</v>
      </c>
      <c r="V37" s="162" t="str">
        <f t="shared" si="14"/>
        <v>Yona Ramphort</v>
      </c>
      <c r="W37" s="240" t="str">
        <f t="shared" si="19"/>
        <v>St Clement Danes School</v>
      </c>
      <c r="X37" s="255">
        <f t="shared" si="20"/>
        <v>13.2</v>
      </c>
      <c r="Y37" s="353"/>
      <c r="Z37" s="353"/>
      <c r="AA37" s="353"/>
      <c r="AB37" s="353"/>
    </row>
    <row r="38" spans="1:28" ht="10" customHeight="1" thickBot="1" x14ac:dyDescent="0.25">
      <c r="A38" s="426"/>
      <c r="B38" s="54">
        <v>4</v>
      </c>
      <c r="C38" s="359"/>
      <c r="D38" s="360"/>
      <c r="E38" s="446"/>
      <c r="F38" s="190">
        <v>6</v>
      </c>
      <c r="G38" s="81">
        <f t="shared" si="15"/>
        <v>2</v>
      </c>
      <c r="H38" s="76" t="str">
        <f t="shared" si="16"/>
        <v>Tiana Rizzo</v>
      </c>
      <c r="I38" s="233" t="str">
        <f t="shared" si="17"/>
        <v>Chancellor's</v>
      </c>
      <c r="J38" s="77">
        <f t="shared" si="18"/>
        <v>343</v>
      </c>
      <c r="K38" s="251">
        <v>13.1</v>
      </c>
      <c r="L38" s="201" t="str">
        <f t="shared" si="3"/>
        <v xml:space="preserve"> </v>
      </c>
      <c r="M38" s="202" t="str">
        <f t="shared" si="4"/>
        <v xml:space="preserve"> </v>
      </c>
      <c r="N38" s="203" t="str">
        <f t="shared" si="5"/>
        <v xml:space="preserve"> </v>
      </c>
      <c r="O38" s="191">
        <f t="shared" si="13"/>
        <v>2</v>
      </c>
      <c r="P38" s="452"/>
      <c r="Q38" s="33"/>
      <c r="R38" s="33"/>
      <c r="S38" s="33"/>
      <c r="T38" s="87"/>
      <c r="U38" s="163">
        <v>4</v>
      </c>
      <c r="V38" s="164" t="str">
        <f t="shared" si="14"/>
        <v>Abi Charles ojo</v>
      </c>
      <c r="W38" s="241" t="str">
        <f t="shared" si="19"/>
        <v>Parmiter's School</v>
      </c>
      <c r="X38" s="256">
        <f t="shared" si="20"/>
        <v>13.4</v>
      </c>
      <c r="Y38" s="353"/>
      <c r="Z38" s="353"/>
      <c r="AA38" s="353"/>
      <c r="AB38" s="353"/>
    </row>
    <row r="39" spans="1:28" ht="10" customHeight="1" thickBot="1" x14ac:dyDescent="0.25">
      <c r="A39" s="426"/>
      <c r="B39" s="54">
        <v>5</v>
      </c>
      <c r="C39" s="400" t="s">
        <v>24</v>
      </c>
      <c r="D39" s="401"/>
      <c r="E39" s="446"/>
      <c r="F39" s="190">
        <v>2</v>
      </c>
      <c r="G39" s="81">
        <f t="shared" si="15"/>
        <v>3</v>
      </c>
      <c r="H39" s="76" t="str">
        <f t="shared" si="16"/>
        <v>Yona Ramphort</v>
      </c>
      <c r="I39" s="233" t="str">
        <f t="shared" si="17"/>
        <v>St Clement Danes School</v>
      </c>
      <c r="J39" s="77">
        <f t="shared" si="18"/>
        <v>320</v>
      </c>
      <c r="K39" s="251">
        <v>13.2</v>
      </c>
      <c r="L39" s="201" t="str">
        <f t="shared" si="3"/>
        <v xml:space="preserve"> </v>
      </c>
      <c r="M39" s="202" t="str">
        <f t="shared" si="4"/>
        <v xml:space="preserve"> </v>
      </c>
      <c r="N39" s="203" t="str">
        <f t="shared" si="5"/>
        <v xml:space="preserve"> </v>
      </c>
      <c r="O39" s="191">
        <f t="shared" si="13"/>
        <v>3</v>
      </c>
      <c r="P39" s="452"/>
      <c r="Q39" s="33"/>
      <c r="R39" s="33"/>
      <c r="S39" s="33"/>
      <c r="T39" s="87"/>
      <c r="U39" s="35">
        <v>5</v>
      </c>
      <c r="V39" s="45" t="str">
        <f t="shared" si="14"/>
        <v>Meg Knibbs</v>
      </c>
      <c r="W39" s="242" t="str">
        <f t="shared" si="19"/>
        <v>Beaumont</v>
      </c>
      <c r="X39" s="257">
        <f t="shared" si="20"/>
        <v>13.4</v>
      </c>
      <c r="Y39" s="353"/>
      <c r="Z39" s="353"/>
      <c r="AA39" s="353"/>
      <c r="AB39" s="353"/>
    </row>
    <row r="40" spans="1:28" ht="10" customHeight="1" x14ac:dyDescent="0.2">
      <c r="A40" s="426"/>
      <c r="B40" s="54">
        <v>6</v>
      </c>
      <c r="C40" s="115" t="s">
        <v>21</v>
      </c>
      <c r="D40" s="116">
        <v>12.3</v>
      </c>
      <c r="E40" s="446"/>
      <c r="F40" s="190">
        <v>7</v>
      </c>
      <c r="G40" s="81">
        <f t="shared" si="15"/>
        <v>5</v>
      </c>
      <c r="H40" s="76" t="str">
        <f t="shared" si="16"/>
        <v>Meg Knibbs</v>
      </c>
      <c r="I40" s="233" t="str">
        <f t="shared" si="17"/>
        <v>Beaumont</v>
      </c>
      <c r="J40" s="77">
        <f t="shared" si="18"/>
        <v>363</v>
      </c>
      <c r="K40" s="251">
        <v>13.4</v>
      </c>
      <c r="L40" s="201" t="str">
        <f t="shared" si="3"/>
        <v xml:space="preserve"> </v>
      </c>
      <c r="M40" s="202" t="str">
        <f t="shared" si="4"/>
        <v xml:space="preserve"> </v>
      </c>
      <c r="N40" s="203" t="str">
        <f t="shared" si="5"/>
        <v xml:space="preserve"> </v>
      </c>
      <c r="O40" s="191">
        <v>5</v>
      </c>
      <c r="P40" s="452"/>
      <c r="Q40" s="33"/>
      <c r="R40" s="33"/>
      <c r="S40" s="33"/>
      <c r="T40" s="87"/>
      <c r="U40" s="35">
        <v>6</v>
      </c>
      <c r="V40" s="45" t="str">
        <f t="shared" si="14"/>
        <v>Hebe Evans</v>
      </c>
      <c r="W40" s="242" t="str">
        <f t="shared" si="19"/>
        <v>Royal Masonic School for Girls</v>
      </c>
      <c r="X40" s="257">
        <f t="shared" si="20"/>
        <v>13.5</v>
      </c>
      <c r="Y40" s="353"/>
      <c r="Z40" s="353"/>
      <c r="AA40" s="353"/>
      <c r="AB40" s="353"/>
    </row>
    <row r="41" spans="1:28" ht="10" customHeight="1" x14ac:dyDescent="0.2">
      <c r="A41" s="426"/>
      <c r="B41" s="54">
        <v>7</v>
      </c>
      <c r="C41" s="117" t="s">
        <v>23</v>
      </c>
      <c r="D41" s="118">
        <v>12.4</v>
      </c>
      <c r="E41" s="446"/>
      <c r="F41" s="190">
        <v>1</v>
      </c>
      <c r="G41" s="81">
        <f t="shared" si="15"/>
        <v>7</v>
      </c>
      <c r="H41" s="76" t="str">
        <f t="shared" si="16"/>
        <v>Mila Luker</v>
      </c>
      <c r="I41" s="233" t="str">
        <f t="shared" si="17"/>
        <v>Royal Masonic School for Girls</v>
      </c>
      <c r="J41" s="77">
        <f t="shared" si="18"/>
        <v>365</v>
      </c>
      <c r="K41" s="251">
        <v>13.8</v>
      </c>
      <c r="L41" s="201" t="str">
        <f t="shared" si="3"/>
        <v xml:space="preserve"> </v>
      </c>
      <c r="M41" s="202" t="str">
        <f t="shared" si="4"/>
        <v xml:space="preserve"> </v>
      </c>
      <c r="N41" s="203" t="str">
        <f t="shared" si="5"/>
        <v xml:space="preserve"> </v>
      </c>
      <c r="O41" s="191">
        <f t="shared" si="13"/>
        <v>7</v>
      </c>
      <c r="P41" s="452"/>
      <c r="Q41" s="33"/>
      <c r="R41" s="33"/>
      <c r="S41" s="33"/>
      <c r="T41" s="87"/>
      <c r="U41" s="35">
        <v>7</v>
      </c>
      <c r="V41" s="45" t="str">
        <f t="shared" si="14"/>
        <v>Mila Luker</v>
      </c>
      <c r="W41" s="242" t="str">
        <f t="shared" si="19"/>
        <v>Royal Masonic School for Girls</v>
      </c>
      <c r="X41" s="257">
        <f t="shared" si="20"/>
        <v>13.8</v>
      </c>
      <c r="Y41" s="353"/>
      <c r="Z41" s="353"/>
      <c r="AA41" s="353"/>
      <c r="AB41" s="353"/>
    </row>
    <row r="42" spans="1:28" ht="10" customHeight="1" thickBot="1" x14ac:dyDescent="0.25">
      <c r="A42" s="426"/>
      <c r="B42" s="56">
        <v>8</v>
      </c>
      <c r="C42" s="119" t="s">
        <v>22</v>
      </c>
      <c r="D42" s="120">
        <v>12.7</v>
      </c>
      <c r="E42" s="447"/>
      <c r="F42" s="86">
        <v>8</v>
      </c>
      <c r="G42" s="82">
        <f t="shared" si="15"/>
        <v>8</v>
      </c>
      <c r="H42" s="78" t="str">
        <f t="shared" si="16"/>
        <v>Rebecca Owen</v>
      </c>
      <c r="I42" s="234" t="str">
        <f t="shared" si="17"/>
        <v>Roundwood Park</v>
      </c>
      <c r="J42" s="79">
        <f t="shared" si="18"/>
        <v>462</v>
      </c>
      <c r="K42" s="252">
        <v>13.9</v>
      </c>
      <c r="L42" s="204" t="str">
        <f t="shared" si="3"/>
        <v xml:space="preserve"> </v>
      </c>
      <c r="M42" s="205" t="str">
        <f t="shared" si="4"/>
        <v xml:space="preserve"> </v>
      </c>
      <c r="N42" s="206" t="str">
        <f t="shared" si="5"/>
        <v xml:space="preserve"> </v>
      </c>
      <c r="O42" s="192">
        <f t="shared" si="13"/>
        <v>8</v>
      </c>
      <c r="P42" s="453"/>
      <c r="Q42" s="33"/>
      <c r="R42" s="33"/>
      <c r="S42" s="33"/>
      <c r="T42" s="87"/>
      <c r="U42" s="36">
        <v>8</v>
      </c>
      <c r="V42" s="46" t="str">
        <f t="shared" si="14"/>
        <v>Rebecca Owen</v>
      </c>
      <c r="W42" s="243" t="str">
        <f t="shared" si="19"/>
        <v>Roundwood Park</v>
      </c>
      <c r="X42" s="258">
        <f t="shared" si="20"/>
        <v>13.9</v>
      </c>
      <c r="Y42" s="353"/>
      <c r="Z42" s="353"/>
      <c r="AA42" s="353"/>
      <c r="AB42" s="353"/>
    </row>
  </sheetData>
  <mergeCells count="30">
    <mergeCell ref="U13:X15"/>
    <mergeCell ref="U10:X12"/>
    <mergeCell ref="C2:D38"/>
    <mergeCell ref="U28:X30"/>
    <mergeCell ref="U25:X27"/>
    <mergeCell ref="U22:X24"/>
    <mergeCell ref="U19:X21"/>
    <mergeCell ref="U16:X18"/>
    <mergeCell ref="E35:E42"/>
    <mergeCell ref="Q2:S2"/>
    <mergeCell ref="P35:P42"/>
    <mergeCell ref="U32:X34"/>
    <mergeCell ref="U2:X3"/>
    <mergeCell ref="U4:X6"/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Z35:AB42"/>
  </mergeCells>
  <conditionalFormatting sqref="O3:O10">
    <cfRule type="cellIs" dxfId="92" priority="20" operator="between">
      <formula>2.9</formula>
      <formula>3.1</formula>
    </cfRule>
    <cfRule type="cellIs" dxfId="91" priority="21" operator="between">
      <formula>1.9</formula>
      <formula>2.1</formula>
    </cfRule>
    <cfRule type="cellIs" dxfId="90" priority="22" operator="between">
      <formula>0.9</formula>
      <formula>1.1</formula>
    </cfRule>
  </conditionalFormatting>
  <conditionalFormatting sqref="O11:O18">
    <cfRule type="cellIs" dxfId="89" priority="17" operator="between">
      <formula>2.9</formula>
      <formula>3.1</formula>
    </cfRule>
    <cfRule type="cellIs" dxfId="88" priority="18" operator="between">
      <formula>1.9</formula>
      <formula>2.1</formula>
    </cfRule>
    <cfRule type="cellIs" dxfId="87" priority="19" operator="between">
      <formula>0.9</formula>
      <formula>1.1</formula>
    </cfRule>
  </conditionalFormatting>
  <conditionalFormatting sqref="O19:O26">
    <cfRule type="cellIs" dxfId="86" priority="14" operator="between">
      <formula>2.9</formula>
      <formula>3.1</formula>
    </cfRule>
    <cfRule type="cellIs" dxfId="85" priority="15" operator="between">
      <formula>1.9</formula>
      <formula>2.1</formula>
    </cfRule>
    <cfRule type="cellIs" dxfId="84" priority="16" operator="between">
      <formula>0.9</formula>
      <formula>1.1</formula>
    </cfRule>
  </conditionalFormatting>
  <conditionalFormatting sqref="O27:O34">
    <cfRule type="cellIs" dxfId="83" priority="11" operator="between">
      <formula>2.9</formula>
      <formula>3.1</formula>
    </cfRule>
    <cfRule type="cellIs" dxfId="82" priority="12" operator="between">
      <formula>1.9</formula>
      <formula>2.1</formula>
    </cfRule>
    <cfRule type="cellIs" dxfId="81" priority="13" operator="between">
      <formula>0.9</formula>
      <formula>1.1</formula>
    </cfRule>
  </conditionalFormatting>
  <conditionalFormatting sqref="O35:O42">
    <cfRule type="cellIs" dxfId="80" priority="1" operator="between">
      <formula>2.9</formula>
      <formula>3.1</formula>
    </cfRule>
    <cfRule type="cellIs" dxfId="79" priority="2" operator="between">
      <formula>1.9</formula>
      <formula>2.1</formula>
    </cfRule>
    <cfRule type="cellIs" dxfId="7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B42"/>
  <sheetViews>
    <sheetView topLeftCell="B25" zoomScale="125" zoomScaleNormal="125" workbookViewId="0">
      <selection activeCell="L36" sqref="L3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3" width="6.6640625" style="189" customWidth="1"/>
    <col min="14" max="14" width="6.6640625" style="52" customWidth="1"/>
    <col min="15" max="15" width="15.6640625" style="52" customWidth="1"/>
    <col min="16" max="16" width="10.1640625" style="52" customWidth="1"/>
    <col min="17" max="18" width="9.1640625" style="55" hidden="1" customWidth="1"/>
    <col min="19" max="19" width="11.1640625" style="52" hidden="1" customWidth="1"/>
    <col min="20" max="20" width="5.1640625" style="10" customWidth="1"/>
    <col min="21" max="21" width="6.6640625" style="10" customWidth="1"/>
    <col min="22" max="22" width="16.6640625" style="10" customWidth="1"/>
    <col min="23" max="23" width="16.83203125" style="10" customWidth="1"/>
    <col min="24" max="24" width="6.6640625" style="52" customWidth="1"/>
    <col min="25" max="25" width="4.5" style="10" customWidth="1"/>
    <col min="26" max="26" width="5.6640625" style="10" customWidth="1"/>
    <col min="27" max="27" width="15.6640625" style="55" customWidth="1"/>
    <col min="28" max="28" width="18" style="55" customWidth="1"/>
    <col min="29" max="16384" width="9.1640625" style="10"/>
  </cols>
  <sheetData>
    <row r="1" spans="1:28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10" customHeight="1" thickBot="1" x14ac:dyDescent="0.25">
      <c r="A2" s="353"/>
      <c r="B2" s="354"/>
      <c r="C2" s="355" t="s">
        <v>34</v>
      </c>
      <c r="D2" s="356"/>
      <c r="E2" s="365" t="s">
        <v>2</v>
      </c>
      <c r="F2" s="365"/>
      <c r="G2" s="366"/>
      <c r="H2" s="93" t="s">
        <v>1</v>
      </c>
      <c r="I2" s="93" t="s">
        <v>49</v>
      </c>
      <c r="J2" s="88" t="s">
        <v>8</v>
      </c>
      <c r="K2" s="88" t="s">
        <v>52</v>
      </c>
      <c r="L2" s="207" t="s">
        <v>21</v>
      </c>
      <c r="M2" s="197" t="s">
        <v>23</v>
      </c>
      <c r="N2" s="196" t="s">
        <v>22</v>
      </c>
      <c r="O2" s="89" t="s">
        <v>5</v>
      </c>
      <c r="P2" s="90" t="s">
        <v>10</v>
      </c>
      <c r="Q2" s="448" t="s">
        <v>28</v>
      </c>
      <c r="R2" s="449"/>
      <c r="S2" s="450"/>
      <c r="T2" s="367"/>
      <c r="U2" s="368" t="s">
        <v>12</v>
      </c>
      <c r="V2" s="369"/>
      <c r="W2" s="463"/>
      <c r="X2" s="370"/>
      <c r="Y2" s="353"/>
      <c r="Z2" s="374" t="s">
        <v>13</v>
      </c>
      <c r="AA2" s="375"/>
      <c r="AB2" s="376"/>
    </row>
    <row r="3" spans="1:28" ht="10" customHeight="1" thickBot="1" x14ac:dyDescent="0.25">
      <c r="A3" s="353"/>
      <c r="B3" s="354"/>
      <c r="C3" s="357"/>
      <c r="D3" s="358"/>
      <c r="E3" s="378" t="s">
        <v>3</v>
      </c>
      <c r="F3" s="378"/>
      <c r="G3" s="438"/>
      <c r="H3" s="50" t="str">
        <f>IFERROR(VLOOKUP($J3,$Z$2:$AB$34,2,0),"")</f>
        <v>Abi Charles ojo</v>
      </c>
      <c r="I3" s="50" t="str">
        <f>IFERROR(VLOOKUP($J3,$Z$2:$AB$34,3,0),"")</f>
        <v>Parmiter's School</v>
      </c>
      <c r="J3" s="5">
        <v>352</v>
      </c>
      <c r="K3" s="250">
        <v>28</v>
      </c>
      <c r="L3" s="198" t="str">
        <f>IF($K3&lt;$D$40,IF($K3&gt;0,"NEW","" )," ")</f>
        <v xml:space="preserve"> </v>
      </c>
      <c r="M3" s="199" t="str">
        <f>IF($K3&lt;$D$41,IF($K3&gt;0,"YES","" )," ")</f>
        <v xml:space="preserve"> </v>
      </c>
      <c r="N3" s="200" t="str">
        <f>IF($K3&lt;$D$42,IF($K3&gt;0,"YES","" )," ")</f>
        <v xml:space="preserve"> </v>
      </c>
      <c r="O3" s="60">
        <f>IF(K3&gt;0,RANK(K3,$K$3:$K$10,1),"No Runner")</f>
        <v>1</v>
      </c>
      <c r="P3" s="61">
        <f t="shared" ref="P3:P34" si="0">IF(K3&gt;0,RANK(K3,$K$3:$K$34,1),"No Runner")</f>
        <v>3</v>
      </c>
      <c r="Q3" s="62" t="str">
        <f t="shared" ref="Q3:R34" si="1">H3</f>
        <v>Abi Charles ojo</v>
      </c>
      <c r="R3" s="62" t="str">
        <f t="shared" si="1"/>
        <v>Parmiter's School</v>
      </c>
      <c r="S3" s="63">
        <f t="shared" ref="S3:S34" si="2">J3</f>
        <v>352</v>
      </c>
      <c r="T3" s="367"/>
      <c r="U3" s="371"/>
      <c r="V3" s="372"/>
      <c r="W3" s="464"/>
      <c r="X3" s="373"/>
      <c r="Y3" s="353"/>
      <c r="Z3" s="47">
        <v>264</v>
      </c>
      <c r="AA3" s="125" t="s">
        <v>109</v>
      </c>
      <c r="AB3" s="174" t="s">
        <v>110</v>
      </c>
    </row>
    <row r="4" spans="1:28" ht="10" customHeight="1" x14ac:dyDescent="0.2">
      <c r="A4" s="353"/>
      <c r="B4" s="354"/>
      <c r="C4" s="357"/>
      <c r="D4" s="358"/>
      <c r="E4" s="380"/>
      <c r="F4" s="380"/>
      <c r="G4" s="439"/>
      <c r="H4" s="15" t="str">
        <f t="shared" ref="H4:H34" si="3">IFERROR(VLOOKUP($J4,$Z$2:$AB$34,2,0),"")</f>
        <v>Eloise Starkey</v>
      </c>
      <c r="I4" s="15" t="str">
        <f t="shared" ref="I4:I34" si="4">IFERROR(VLOOKUP($J4,$Z$2:$AB$34,3,0),"")</f>
        <v>Roundwood School</v>
      </c>
      <c r="J4" s="16">
        <v>296</v>
      </c>
      <c r="K4" s="251">
        <v>28.5</v>
      </c>
      <c r="L4" s="201" t="str">
        <f t="shared" ref="L4:L42" si="5">IF($K4&lt;$D$40,IF($K4&gt;0,"NEW","" )," ")</f>
        <v xml:space="preserve"> </v>
      </c>
      <c r="M4" s="202" t="str">
        <f t="shared" ref="M4:M42" si="6">IF($K4&lt;$D$41,IF($K4&gt;0,"YES","" )," ")</f>
        <v xml:space="preserve"> </v>
      </c>
      <c r="N4" s="203" t="str">
        <f t="shared" ref="N4:N42" si="7">IF($K4&lt;$D$42,IF($K4&gt;0,"YES","" )," ")</f>
        <v xml:space="preserve"> </v>
      </c>
      <c r="O4" s="65">
        <f t="shared" ref="O4:O10" si="8">IF(K4&gt;0,RANK(K4,$K$3:$K$10,1),"No Runner")</f>
        <v>2</v>
      </c>
      <c r="P4" s="66">
        <f t="shared" si="0"/>
        <v>4</v>
      </c>
      <c r="Q4" s="67" t="str">
        <f t="shared" si="1"/>
        <v>Eloise Starkey</v>
      </c>
      <c r="R4" s="67" t="str">
        <f t="shared" si="1"/>
        <v>Roundwood School</v>
      </c>
      <c r="S4" s="68">
        <f t="shared" si="2"/>
        <v>296</v>
      </c>
      <c r="T4" s="367"/>
      <c r="U4" s="383" t="s">
        <v>26</v>
      </c>
      <c r="V4" s="384"/>
      <c r="W4" s="441"/>
      <c r="X4" s="385"/>
      <c r="Y4" s="353"/>
      <c r="Z4" s="47">
        <v>296</v>
      </c>
      <c r="AA4" s="125" t="s">
        <v>111</v>
      </c>
      <c r="AB4" s="174" t="s">
        <v>62</v>
      </c>
    </row>
    <row r="5" spans="1:28" ht="10" customHeight="1" x14ac:dyDescent="0.2">
      <c r="A5" s="353"/>
      <c r="B5" s="354"/>
      <c r="C5" s="357"/>
      <c r="D5" s="358"/>
      <c r="E5" s="380"/>
      <c r="F5" s="380"/>
      <c r="G5" s="439"/>
      <c r="H5" s="15" t="str">
        <f t="shared" si="3"/>
        <v>Lucy Bevan</v>
      </c>
      <c r="I5" s="15" t="str">
        <f t="shared" si="4"/>
        <v>Ashlyns</v>
      </c>
      <c r="J5" s="16">
        <v>264</v>
      </c>
      <c r="K5" s="251">
        <v>28.7</v>
      </c>
      <c r="L5" s="201" t="str">
        <f t="shared" si="5"/>
        <v xml:space="preserve"> </v>
      </c>
      <c r="M5" s="202" t="str">
        <f t="shared" si="6"/>
        <v xml:space="preserve"> </v>
      </c>
      <c r="N5" s="203" t="str">
        <f t="shared" si="7"/>
        <v xml:space="preserve"> </v>
      </c>
      <c r="O5" s="65">
        <f t="shared" si="8"/>
        <v>3</v>
      </c>
      <c r="P5" s="66">
        <f t="shared" si="0"/>
        <v>6</v>
      </c>
      <c r="Q5" s="67" t="str">
        <f t="shared" si="1"/>
        <v>Lucy Bevan</v>
      </c>
      <c r="R5" s="67" t="str">
        <f t="shared" si="1"/>
        <v>Ashlyns</v>
      </c>
      <c r="S5" s="68">
        <f t="shared" si="2"/>
        <v>264</v>
      </c>
      <c r="T5" s="367"/>
      <c r="U5" s="386"/>
      <c r="V5" s="387"/>
      <c r="W5" s="442"/>
      <c r="X5" s="388"/>
      <c r="Y5" s="353"/>
      <c r="Z5" s="47">
        <v>301</v>
      </c>
      <c r="AA5" s="125" t="s">
        <v>112</v>
      </c>
      <c r="AB5" s="174" t="s">
        <v>66</v>
      </c>
    </row>
    <row r="6" spans="1:28" ht="10" customHeight="1" x14ac:dyDescent="0.2">
      <c r="A6" s="353"/>
      <c r="B6" s="354"/>
      <c r="C6" s="357"/>
      <c r="D6" s="358"/>
      <c r="E6" s="380"/>
      <c r="F6" s="380"/>
      <c r="G6" s="439"/>
      <c r="H6" s="15" t="str">
        <f t="shared" si="3"/>
        <v>Phoebe Miller</v>
      </c>
      <c r="I6" s="15" t="str">
        <f t="shared" si="4"/>
        <v>The Hemel Hempstead School</v>
      </c>
      <c r="J6" s="16">
        <v>346</v>
      </c>
      <c r="K6" s="251">
        <v>29.7</v>
      </c>
      <c r="L6" s="201" t="str">
        <f t="shared" si="5"/>
        <v xml:space="preserve"> </v>
      </c>
      <c r="M6" s="202" t="str">
        <f t="shared" si="6"/>
        <v xml:space="preserve"> </v>
      </c>
      <c r="N6" s="203" t="str">
        <f t="shared" si="7"/>
        <v xml:space="preserve"> </v>
      </c>
      <c r="O6" s="65">
        <f t="shared" si="8"/>
        <v>4</v>
      </c>
      <c r="P6" s="66">
        <f t="shared" si="0"/>
        <v>12</v>
      </c>
      <c r="Q6" s="67" t="str">
        <f t="shared" si="1"/>
        <v>Phoebe Miller</v>
      </c>
      <c r="R6" s="67" t="str">
        <f t="shared" si="1"/>
        <v>The Hemel Hempstead School</v>
      </c>
      <c r="S6" s="68">
        <f t="shared" si="2"/>
        <v>346</v>
      </c>
      <c r="T6" s="367"/>
      <c r="U6" s="386"/>
      <c r="V6" s="387"/>
      <c r="W6" s="442"/>
      <c r="X6" s="388"/>
      <c r="Y6" s="353"/>
      <c r="Z6" s="47">
        <v>320</v>
      </c>
      <c r="AA6" s="125" t="s">
        <v>74</v>
      </c>
      <c r="AB6" s="174" t="s">
        <v>75</v>
      </c>
    </row>
    <row r="7" spans="1:28" ht="10" customHeight="1" x14ac:dyDescent="0.2">
      <c r="A7" s="353"/>
      <c r="B7" s="354"/>
      <c r="C7" s="357"/>
      <c r="D7" s="358"/>
      <c r="E7" s="380"/>
      <c r="F7" s="380"/>
      <c r="G7" s="439"/>
      <c r="H7" s="15" t="str">
        <f t="shared" si="3"/>
        <v>Kirsten Morley</v>
      </c>
      <c r="I7" s="15" t="str">
        <f t="shared" si="4"/>
        <v>Hitchin Girls School</v>
      </c>
      <c r="J7" s="16">
        <v>373</v>
      </c>
      <c r="K7" s="251">
        <v>32.4</v>
      </c>
      <c r="L7" s="201" t="str">
        <f t="shared" si="5"/>
        <v xml:space="preserve"> </v>
      </c>
      <c r="M7" s="202" t="str">
        <f t="shared" si="6"/>
        <v xml:space="preserve"> </v>
      </c>
      <c r="N7" s="203" t="str">
        <f t="shared" si="7"/>
        <v xml:space="preserve"> </v>
      </c>
      <c r="O7" s="65">
        <f t="shared" si="8"/>
        <v>5</v>
      </c>
      <c r="P7" s="66">
        <f t="shared" si="0"/>
        <v>17</v>
      </c>
      <c r="Q7" s="67" t="str">
        <f t="shared" si="1"/>
        <v>Kirsten Morley</v>
      </c>
      <c r="R7" s="67" t="str">
        <f t="shared" si="1"/>
        <v>Hitchin Girls School</v>
      </c>
      <c r="S7" s="68">
        <f t="shared" si="2"/>
        <v>373</v>
      </c>
      <c r="T7" s="367"/>
      <c r="U7" s="383" t="s">
        <v>18</v>
      </c>
      <c r="V7" s="384"/>
      <c r="W7" s="441"/>
      <c r="X7" s="385"/>
      <c r="Y7" s="353"/>
      <c r="Z7" s="47">
        <v>343</v>
      </c>
      <c r="AA7" s="125" t="s">
        <v>76</v>
      </c>
      <c r="AB7" s="174" t="s">
        <v>77</v>
      </c>
    </row>
    <row r="8" spans="1:28" ht="10" customHeight="1" x14ac:dyDescent="0.2">
      <c r="A8" s="353"/>
      <c r="B8" s="354"/>
      <c r="C8" s="357"/>
      <c r="D8" s="358"/>
      <c r="E8" s="380"/>
      <c r="F8" s="380"/>
      <c r="G8" s="439"/>
      <c r="H8" s="15" t="str">
        <f t="shared" si="3"/>
        <v/>
      </c>
      <c r="I8" s="15" t="str">
        <f t="shared" si="4"/>
        <v/>
      </c>
      <c r="J8" s="16"/>
      <c r="K8" s="251"/>
      <c r="L8" s="201" t="str">
        <f t="shared" si="5"/>
        <v/>
      </c>
      <c r="M8" s="202" t="str">
        <f t="shared" si="6"/>
        <v/>
      </c>
      <c r="N8" s="203" t="str">
        <f t="shared" si="7"/>
        <v/>
      </c>
      <c r="O8" s="65" t="str">
        <f t="shared" si="8"/>
        <v>No Runner</v>
      </c>
      <c r="P8" s="66" t="str">
        <f t="shared" si="0"/>
        <v>No Runner</v>
      </c>
      <c r="Q8" s="67" t="str">
        <f t="shared" si="1"/>
        <v/>
      </c>
      <c r="R8" s="67" t="str">
        <f t="shared" si="1"/>
        <v/>
      </c>
      <c r="S8" s="68">
        <f t="shared" si="2"/>
        <v>0</v>
      </c>
      <c r="T8" s="367"/>
      <c r="U8" s="386"/>
      <c r="V8" s="387"/>
      <c r="W8" s="442"/>
      <c r="X8" s="388"/>
      <c r="Y8" s="353"/>
      <c r="Z8" s="47">
        <v>346</v>
      </c>
      <c r="AA8" s="125" t="s">
        <v>113</v>
      </c>
      <c r="AB8" s="174" t="s">
        <v>114</v>
      </c>
    </row>
    <row r="9" spans="1:28" ht="10" customHeight="1" x14ac:dyDescent="0.2">
      <c r="A9" s="353"/>
      <c r="B9" s="354"/>
      <c r="C9" s="357"/>
      <c r="D9" s="358"/>
      <c r="E9" s="380"/>
      <c r="F9" s="380"/>
      <c r="G9" s="439"/>
      <c r="H9" s="14" t="str">
        <f t="shared" si="3"/>
        <v/>
      </c>
      <c r="I9" s="14" t="str">
        <f t="shared" si="4"/>
        <v/>
      </c>
      <c r="J9" s="16"/>
      <c r="K9" s="251"/>
      <c r="L9" s="201" t="str">
        <f t="shared" si="5"/>
        <v/>
      </c>
      <c r="M9" s="202" t="str">
        <f t="shared" si="6"/>
        <v/>
      </c>
      <c r="N9" s="203" t="str">
        <f t="shared" si="7"/>
        <v/>
      </c>
      <c r="O9" s="65" t="str">
        <f t="shared" si="8"/>
        <v>No Runner</v>
      </c>
      <c r="P9" s="66" t="str">
        <f t="shared" si="0"/>
        <v>No Runner</v>
      </c>
      <c r="Q9" s="67" t="str">
        <f t="shared" si="1"/>
        <v/>
      </c>
      <c r="R9" s="67" t="str">
        <f t="shared" si="1"/>
        <v/>
      </c>
      <c r="S9" s="68">
        <f t="shared" si="2"/>
        <v>0</v>
      </c>
      <c r="T9" s="367"/>
      <c r="U9" s="386"/>
      <c r="V9" s="387"/>
      <c r="W9" s="442"/>
      <c r="X9" s="388"/>
      <c r="Y9" s="353"/>
      <c r="Z9" s="47">
        <v>352</v>
      </c>
      <c r="AA9" s="125" t="s">
        <v>78</v>
      </c>
      <c r="AB9" s="174" t="s">
        <v>79</v>
      </c>
    </row>
    <row r="10" spans="1:28" ht="10" customHeight="1" thickBot="1" x14ac:dyDescent="0.25">
      <c r="A10" s="353"/>
      <c r="B10" s="354"/>
      <c r="C10" s="357"/>
      <c r="D10" s="358"/>
      <c r="E10" s="382"/>
      <c r="F10" s="382"/>
      <c r="G10" s="440"/>
      <c r="H10" s="21" t="str">
        <f t="shared" si="3"/>
        <v/>
      </c>
      <c r="I10" s="21" t="str">
        <f t="shared" si="4"/>
        <v/>
      </c>
      <c r="J10" s="22"/>
      <c r="K10" s="252"/>
      <c r="L10" s="204" t="str">
        <f t="shared" si="5"/>
        <v/>
      </c>
      <c r="M10" s="205" t="str">
        <f t="shared" si="6"/>
        <v/>
      </c>
      <c r="N10" s="206" t="str">
        <f t="shared" si="7"/>
        <v/>
      </c>
      <c r="O10" s="70" t="str">
        <f t="shared" si="8"/>
        <v>No Runner</v>
      </c>
      <c r="P10" s="71" t="str">
        <f t="shared" si="0"/>
        <v>No Runner</v>
      </c>
      <c r="Q10" s="72" t="str">
        <f t="shared" si="1"/>
        <v/>
      </c>
      <c r="R10" s="72" t="str">
        <f t="shared" si="1"/>
        <v/>
      </c>
      <c r="S10" s="73">
        <f t="shared" si="2"/>
        <v>0</v>
      </c>
      <c r="T10" s="367"/>
      <c r="U10" s="389" t="s">
        <v>27</v>
      </c>
      <c r="V10" s="390"/>
      <c r="W10" s="390"/>
      <c r="X10" s="391"/>
      <c r="Y10" s="353"/>
      <c r="Z10" s="47">
        <v>371</v>
      </c>
      <c r="AA10" s="125" t="s">
        <v>115</v>
      </c>
      <c r="AB10" s="174" t="s">
        <v>97</v>
      </c>
    </row>
    <row r="11" spans="1:28" ht="10" customHeight="1" x14ac:dyDescent="0.2">
      <c r="A11" s="353"/>
      <c r="B11" s="354"/>
      <c r="C11" s="357"/>
      <c r="D11" s="358"/>
      <c r="E11" s="378" t="s">
        <v>4</v>
      </c>
      <c r="F11" s="378"/>
      <c r="G11" s="438"/>
      <c r="H11" s="18" t="str">
        <f t="shared" si="3"/>
        <v>Hebe Evans</v>
      </c>
      <c r="I11" s="18" t="str">
        <f t="shared" si="4"/>
        <v>Royal Masonic School for Girls</v>
      </c>
      <c r="J11" s="19">
        <v>427</v>
      </c>
      <c r="K11" s="250">
        <v>27.2</v>
      </c>
      <c r="L11" s="198" t="str">
        <f t="shared" si="5"/>
        <v xml:space="preserve"> </v>
      </c>
      <c r="M11" s="199" t="str">
        <f t="shared" si="6"/>
        <v xml:space="preserve"> </v>
      </c>
      <c r="N11" s="200" t="str">
        <f t="shared" si="7"/>
        <v xml:space="preserve"> </v>
      </c>
      <c r="O11" s="60">
        <f>IF(K11&gt;0,RANK(K11,$K$11:$K$18,1),"No Runner")</f>
        <v>1</v>
      </c>
      <c r="P11" s="61">
        <f t="shared" si="0"/>
        <v>1</v>
      </c>
      <c r="Q11" s="62" t="str">
        <f t="shared" si="1"/>
        <v>Hebe Evans</v>
      </c>
      <c r="R11" s="62" t="str">
        <f t="shared" si="1"/>
        <v>Royal Masonic School for Girls</v>
      </c>
      <c r="S11" s="63">
        <f t="shared" si="2"/>
        <v>427</v>
      </c>
      <c r="T11" s="367"/>
      <c r="U11" s="392"/>
      <c r="V11" s="393"/>
      <c r="W11" s="393"/>
      <c r="X11" s="394"/>
      <c r="Y11" s="353"/>
      <c r="Z11" s="47">
        <v>373</v>
      </c>
      <c r="AA11" s="125" t="s">
        <v>116</v>
      </c>
      <c r="AB11" s="174" t="s">
        <v>117</v>
      </c>
    </row>
    <row r="12" spans="1:28" ht="10" customHeight="1" x14ac:dyDescent="0.2">
      <c r="A12" s="353"/>
      <c r="B12" s="354"/>
      <c r="C12" s="357"/>
      <c r="D12" s="358"/>
      <c r="E12" s="380"/>
      <c r="F12" s="380"/>
      <c r="G12" s="439"/>
      <c r="H12" s="15" t="str">
        <f t="shared" si="3"/>
        <v>Alice Lynn</v>
      </c>
      <c r="I12" s="15" t="str">
        <f t="shared" si="4"/>
        <v>Presdales</v>
      </c>
      <c r="J12" s="16">
        <v>432</v>
      </c>
      <c r="K12" s="251">
        <v>29</v>
      </c>
      <c r="L12" s="201" t="str">
        <f t="shared" si="5"/>
        <v xml:space="preserve"> </v>
      </c>
      <c r="M12" s="202" t="str">
        <f t="shared" si="6"/>
        <v xml:space="preserve"> </v>
      </c>
      <c r="N12" s="203" t="str">
        <f t="shared" si="7"/>
        <v xml:space="preserve"> </v>
      </c>
      <c r="O12" s="65">
        <f t="shared" ref="O12:O18" si="9">IF(K12&gt;0,RANK(K12,$K$11:$K$18,1),"No Runner")</f>
        <v>2</v>
      </c>
      <c r="P12" s="66">
        <f t="shared" si="0"/>
        <v>7</v>
      </c>
      <c r="Q12" s="67" t="str">
        <f t="shared" si="1"/>
        <v>Alice Lynn</v>
      </c>
      <c r="R12" s="67" t="str">
        <f t="shared" si="1"/>
        <v>Presdales</v>
      </c>
      <c r="S12" s="68">
        <f t="shared" si="2"/>
        <v>432</v>
      </c>
      <c r="T12" s="367"/>
      <c r="U12" s="395"/>
      <c r="V12" s="396"/>
      <c r="W12" s="396"/>
      <c r="X12" s="397"/>
      <c r="Y12" s="353"/>
      <c r="Z12" s="47">
        <v>394</v>
      </c>
      <c r="AA12" s="125" t="s">
        <v>118</v>
      </c>
      <c r="AB12" s="174" t="s">
        <v>93</v>
      </c>
    </row>
    <row r="13" spans="1:28" ht="10" customHeight="1" x14ac:dyDescent="0.2">
      <c r="A13" s="353"/>
      <c r="B13" s="354"/>
      <c r="C13" s="357"/>
      <c r="D13" s="358"/>
      <c r="E13" s="380"/>
      <c r="F13" s="380"/>
      <c r="G13" s="439"/>
      <c r="H13" s="15" t="str">
        <f t="shared" si="3"/>
        <v>Bea Spooner</v>
      </c>
      <c r="I13" s="15" t="str">
        <f t="shared" si="4"/>
        <v>Berkhamsted</v>
      </c>
      <c r="J13" s="16">
        <v>438</v>
      </c>
      <c r="K13" s="251">
        <v>29.1</v>
      </c>
      <c r="L13" s="201" t="str">
        <f t="shared" si="5"/>
        <v xml:space="preserve"> </v>
      </c>
      <c r="M13" s="202" t="str">
        <f t="shared" si="6"/>
        <v xml:space="preserve"> </v>
      </c>
      <c r="N13" s="203" t="str">
        <f t="shared" si="7"/>
        <v xml:space="preserve"> </v>
      </c>
      <c r="O13" s="65">
        <f t="shared" si="9"/>
        <v>3</v>
      </c>
      <c r="P13" s="66">
        <f t="shared" si="0"/>
        <v>9</v>
      </c>
      <c r="Q13" s="67" t="str">
        <f t="shared" si="1"/>
        <v>Bea Spooner</v>
      </c>
      <c r="R13" s="67" t="str">
        <f t="shared" si="1"/>
        <v>Berkhamsted</v>
      </c>
      <c r="S13" s="68">
        <f t="shared" si="2"/>
        <v>438</v>
      </c>
      <c r="T13" s="367"/>
      <c r="U13" s="389" t="s">
        <v>17</v>
      </c>
      <c r="V13" s="390"/>
      <c r="W13" s="390"/>
      <c r="X13" s="391"/>
      <c r="Y13" s="353"/>
      <c r="Z13" s="47">
        <v>412</v>
      </c>
      <c r="AA13" s="125" t="s">
        <v>88</v>
      </c>
      <c r="AB13" s="174" t="s">
        <v>89</v>
      </c>
    </row>
    <row r="14" spans="1:28" ht="10" customHeight="1" x14ac:dyDescent="0.2">
      <c r="A14" s="353"/>
      <c r="B14" s="354"/>
      <c r="C14" s="357"/>
      <c r="D14" s="358"/>
      <c r="E14" s="380"/>
      <c r="F14" s="380"/>
      <c r="G14" s="439"/>
      <c r="H14" s="15" t="str">
        <f t="shared" si="3"/>
        <v>Nyiema Obika</v>
      </c>
      <c r="I14" s="15" t="str">
        <f t="shared" si="4"/>
        <v>St Albans High School for Girls</v>
      </c>
      <c r="J14" s="16">
        <v>424</v>
      </c>
      <c r="K14" s="251">
        <v>29.5</v>
      </c>
      <c r="L14" s="201" t="str">
        <f t="shared" si="5"/>
        <v xml:space="preserve"> </v>
      </c>
      <c r="M14" s="202" t="str">
        <f t="shared" si="6"/>
        <v xml:space="preserve"> </v>
      </c>
      <c r="N14" s="203" t="str">
        <f t="shared" si="7"/>
        <v xml:space="preserve"> </v>
      </c>
      <c r="O14" s="65">
        <f t="shared" si="9"/>
        <v>4</v>
      </c>
      <c r="P14" s="66">
        <f t="shared" si="0"/>
        <v>10</v>
      </c>
      <c r="Q14" s="67" t="str">
        <f t="shared" si="1"/>
        <v>Nyiema Obika</v>
      </c>
      <c r="R14" s="67" t="str">
        <f t="shared" si="1"/>
        <v>St Albans High School for Girls</v>
      </c>
      <c r="S14" s="68">
        <f t="shared" si="2"/>
        <v>424</v>
      </c>
      <c r="T14" s="367"/>
      <c r="U14" s="392"/>
      <c r="V14" s="393"/>
      <c r="W14" s="393"/>
      <c r="X14" s="394"/>
      <c r="Y14" s="353"/>
      <c r="Z14" s="47">
        <v>424</v>
      </c>
      <c r="AA14" s="125" t="s">
        <v>94</v>
      </c>
      <c r="AB14" s="174" t="s">
        <v>86</v>
      </c>
    </row>
    <row r="15" spans="1:28" ht="10" customHeight="1" x14ac:dyDescent="0.2">
      <c r="A15" s="353"/>
      <c r="B15" s="354"/>
      <c r="C15" s="357"/>
      <c r="D15" s="358"/>
      <c r="E15" s="380"/>
      <c r="F15" s="380"/>
      <c r="G15" s="439"/>
      <c r="H15" s="15" t="str">
        <f t="shared" si="3"/>
        <v>Simone Havenga</v>
      </c>
      <c r="I15" s="15" t="str">
        <f t="shared" si="4"/>
        <v>Roundwood Park</v>
      </c>
      <c r="J15" s="16">
        <v>394</v>
      </c>
      <c r="K15" s="251">
        <v>30.8</v>
      </c>
      <c r="L15" s="201" t="str">
        <f t="shared" si="5"/>
        <v xml:space="preserve"> </v>
      </c>
      <c r="M15" s="202" t="str">
        <f t="shared" si="6"/>
        <v xml:space="preserve"> </v>
      </c>
      <c r="N15" s="203" t="str">
        <f t="shared" si="7"/>
        <v xml:space="preserve"> </v>
      </c>
      <c r="O15" s="65">
        <f t="shared" si="9"/>
        <v>5</v>
      </c>
      <c r="P15" s="66">
        <f t="shared" si="0"/>
        <v>15</v>
      </c>
      <c r="Q15" s="67" t="str">
        <f t="shared" si="1"/>
        <v>Simone Havenga</v>
      </c>
      <c r="R15" s="67" t="str">
        <f t="shared" si="1"/>
        <v>Roundwood Park</v>
      </c>
      <c r="S15" s="68">
        <f t="shared" si="2"/>
        <v>394</v>
      </c>
      <c r="T15" s="367"/>
      <c r="U15" s="395"/>
      <c r="V15" s="396"/>
      <c r="W15" s="396"/>
      <c r="X15" s="397"/>
      <c r="Y15" s="353"/>
      <c r="Z15" s="47">
        <v>427</v>
      </c>
      <c r="AA15" s="125" t="s">
        <v>95</v>
      </c>
      <c r="AB15" s="174" t="s">
        <v>58</v>
      </c>
    </row>
    <row r="16" spans="1:28" ht="10" customHeight="1" x14ac:dyDescent="0.2">
      <c r="A16" s="353"/>
      <c r="B16" s="354"/>
      <c r="C16" s="357"/>
      <c r="D16" s="358"/>
      <c r="E16" s="380"/>
      <c r="F16" s="380"/>
      <c r="G16" s="439"/>
      <c r="H16" s="17" t="str">
        <f t="shared" si="3"/>
        <v>Lexi Bede</v>
      </c>
      <c r="I16" s="17" t="str">
        <f t="shared" si="4"/>
        <v>Tring School</v>
      </c>
      <c r="J16" s="16">
        <v>412</v>
      </c>
      <c r="K16" s="251">
        <v>30.9</v>
      </c>
      <c r="L16" s="201" t="str">
        <f t="shared" si="5"/>
        <v xml:space="preserve"> </v>
      </c>
      <c r="M16" s="202" t="str">
        <f t="shared" si="6"/>
        <v xml:space="preserve"> </v>
      </c>
      <c r="N16" s="203" t="str">
        <f t="shared" si="7"/>
        <v xml:space="preserve"> </v>
      </c>
      <c r="O16" s="65">
        <f t="shared" si="9"/>
        <v>6</v>
      </c>
      <c r="P16" s="66">
        <f t="shared" si="0"/>
        <v>16</v>
      </c>
      <c r="Q16" s="67" t="str">
        <f t="shared" si="1"/>
        <v>Lexi Bede</v>
      </c>
      <c r="R16" s="67" t="str">
        <f t="shared" si="1"/>
        <v>Tring School</v>
      </c>
      <c r="S16" s="68">
        <f t="shared" si="2"/>
        <v>412</v>
      </c>
      <c r="T16" s="367"/>
      <c r="U16" s="389" t="s">
        <v>19</v>
      </c>
      <c r="V16" s="390"/>
      <c r="W16" s="390"/>
      <c r="X16" s="391"/>
      <c r="Y16" s="353"/>
      <c r="Z16" s="47">
        <v>432</v>
      </c>
      <c r="AA16" s="125" t="s">
        <v>98</v>
      </c>
      <c r="AB16" s="174" t="s">
        <v>99</v>
      </c>
    </row>
    <row r="17" spans="1:28" ht="10" customHeight="1" x14ac:dyDescent="0.2">
      <c r="A17" s="353"/>
      <c r="B17" s="354"/>
      <c r="C17" s="357"/>
      <c r="D17" s="358"/>
      <c r="E17" s="380"/>
      <c r="F17" s="380"/>
      <c r="G17" s="439"/>
      <c r="H17" s="9" t="str">
        <f t="shared" si="3"/>
        <v/>
      </c>
      <c r="I17" s="12" t="str">
        <f t="shared" si="4"/>
        <v/>
      </c>
      <c r="J17" s="1"/>
      <c r="K17" s="251"/>
      <c r="L17" s="201" t="str">
        <f t="shared" si="5"/>
        <v/>
      </c>
      <c r="M17" s="202" t="str">
        <f t="shared" si="6"/>
        <v/>
      </c>
      <c r="N17" s="203" t="str">
        <f t="shared" si="7"/>
        <v/>
      </c>
      <c r="O17" s="65" t="str">
        <f t="shared" si="9"/>
        <v>No Runner</v>
      </c>
      <c r="P17" s="66" t="str">
        <f t="shared" si="0"/>
        <v>No Runner</v>
      </c>
      <c r="Q17" s="67" t="str">
        <f t="shared" si="1"/>
        <v/>
      </c>
      <c r="R17" s="67" t="str">
        <f t="shared" si="1"/>
        <v/>
      </c>
      <c r="S17" s="68">
        <f t="shared" si="2"/>
        <v>0</v>
      </c>
      <c r="T17" s="367"/>
      <c r="U17" s="392"/>
      <c r="V17" s="393"/>
      <c r="W17" s="393"/>
      <c r="X17" s="394"/>
      <c r="Y17" s="353"/>
      <c r="Z17" s="47">
        <v>438</v>
      </c>
      <c r="AA17" s="125" t="s">
        <v>119</v>
      </c>
      <c r="AB17" s="174" t="s">
        <v>120</v>
      </c>
    </row>
    <row r="18" spans="1:28" ht="10" customHeight="1" thickBot="1" x14ac:dyDescent="0.25">
      <c r="A18" s="353"/>
      <c r="B18" s="354"/>
      <c r="C18" s="357"/>
      <c r="D18" s="358"/>
      <c r="E18" s="382"/>
      <c r="F18" s="382"/>
      <c r="G18" s="440"/>
      <c r="H18" s="11" t="str">
        <f t="shared" si="3"/>
        <v/>
      </c>
      <c r="I18" s="13" t="str">
        <f t="shared" si="4"/>
        <v/>
      </c>
      <c r="J18" s="3"/>
      <c r="K18" s="252"/>
      <c r="L18" s="204" t="str">
        <f t="shared" si="5"/>
        <v/>
      </c>
      <c r="M18" s="205" t="str">
        <f t="shared" si="6"/>
        <v/>
      </c>
      <c r="N18" s="206" t="str">
        <f t="shared" si="7"/>
        <v/>
      </c>
      <c r="O18" s="70" t="str">
        <f t="shared" si="9"/>
        <v>No Runner</v>
      </c>
      <c r="P18" s="71" t="str">
        <f t="shared" si="0"/>
        <v>No Runner</v>
      </c>
      <c r="Q18" s="72" t="str">
        <f t="shared" si="1"/>
        <v/>
      </c>
      <c r="R18" s="72" t="str">
        <f t="shared" si="1"/>
        <v/>
      </c>
      <c r="S18" s="73">
        <f t="shared" si="2"/>
        <v>0</v>
      </c>
      <c r="T18" s="367"/>
      <c r="U18" s="395"/>
      <c r="V18" s="396"/>
      <c r="W18" s="396"/>
      <c r="X18" s="397"/>
      <c r="Y18" s="353"/>
      <c r="Z18" s="47">
        <v>440</v>
      </c>
      <c r="AA18" s="125" t="s">
        <v>101</v>
      </c>
      <c r="AB18" s="174" t="s">
        <v>102</v>
      </c>
    </row>
    <row r="19" spans="1:28" ht="10" customHeight="1" x14ac:dyDescent="0.2">
      <c r="A19" s="353"/>
      <c r="B19" s="354"/>
      <c r="C19" s="357"/>
      <c r="D19" s="358"/>
      <c r="E19" s="378" t="s">
        <v>6</v>
      </c>
      <c r="F19" s="378"/>
      <c r="G19" s="438"/>
      <c r="H19" s="20" t="str">
        <f t="shared" si="3"/>
        <v>Thalia Mann</v>
      </c>
      <c r="I19" s="20" t="str">
        <f t="shared" si="4"/>
        <v>Parmiter</v>
      </c>
      <c r="J19" s="19">
        <v>474</v>
      </c>
      <c r="K19" s="250">
        <v>27.4</v>
      </c>
      <c r="L19" s="198" t="str">
        <f t="shared" si="5"/>
        <v xml:space="preserve"> </v>
      </c>
      <c r="M19" s="199" t="str">
        <f t="shared" si="6"/>
        <v xml:space="preserve"> </v>
      </c>
      <c r="N19" s="200" t="str">
        <f t="shared" si="7"/>
        <v xml:space="preserve"> </v>
      </c>
      <c r="O19" s="60">
        <f>IF(K19&gt;0,RANK(K19,$K$19:$K$26,1),"No Runner")</f>
        <v>1</v>
      </c>
      <c r="P19" s="61">
        <f t="shared" si="0"/>
        <v>2</v>
      </c>
      <c r="Q19" s="62" t="str">
        <f t="shared" si="1"/>
        <v>Thalia Mann</v>
      </c>
      <c r="R19" s="62" t="str">
        <f t="shared" si="1"/>
        <v>Parmiter</v>
      </c>
      <c r="S19" s="63">
        <f t="shared" si="2"/>
        <v>474</v>
      </c>
      <c r="T19" s="367"/>
      <c r="U19" s="389" t="s">
        <v>20</v>
      </c>
      <c r="V19" s="390"/>
      <c r="W19" s="390"/>
      <c r="X19" s="391"/>
      <c r="Y19" s="353"/>
      <c r="Z19" s="47">
        <v>443</v>
      </c>
      <c r="AA19" s="125" t="s">
        <v>121</v>
      </c>
      <c r="AB19" s="174" t="s">
        <v>66</v>
      </c>
    </row>
    <row r="20" spans="1:28" ht="10" customHeight="1" x14ac:dyDescent="0.2">
      <c r="A20" s="353"/>
      <c r="B20" s="354"/>
      <c r="C20" s="357"/>
      <c r="D20" s="358"/>
      <c r="E20" s="380"/>
      <c r="F20" s="380"/>
      <c r="G20" s="439"/>
      <c r="H20" s="15" t="str">
        <f t="shared" si="3"/>
        <v>Gracelynne Agyapong</v>
      </c>
      <c r="I20" s="15" t="str">
        <f t="shared" si="4"/>
        <v>The King's School</v>
      </c>
      <c r="J20" s="16">
        <v>440</v>
      </c>
      <c r="K20" s="251">
        <v>28.5</v>
      </c>
      <c r="L20" s="201" t="str">
        <f t="shared" si="5"/>
        <v xml:space="preserve"> </v>
      </c>
      <c r="M20" s="202" t="str">
        <f t="shared" si="6"/>
        <v xml:space="preserve"> </v>
      </c>
      <c r="N20" s="203" t="str">
        <f t="shared" si="7"/>
        <v xml:space="preserve"> </v>
      </c>
      <c r="O20" s="65">
        <f t="shared" ref="O20:O26" si="10">IF(K20&gt;0,RANK(K20,$K$19:$K$26,1),"No Runner")</f>
        <v>2</v>
      </c>
      <c r="P20" s="66">
        <v>5</v>
      </c>
      <c r="Q20" s="67" t="str">
        <f t="shared" si="1"/>
        <v>Gracelynne Agyapong</v>
      </c>
      <c r="R20" s="67" t="str">
        <f t="shared" si="1"/>
        <v>The King's School</v>
      </c>
      <c r="S20" s="68">
        <f t="shared" si="2"/>
        <v>440</v>
      </c>
      <c r="T20" s="367"/>
      <c r="U20" s="392"/>
      <c r="V20" s="393"/>
      <c r="W20" s="393"/>
      <c r="X20" s="394"/>
      <c r="Y20" s="353"/>
      <c r="Z20" s="47">
        <v>447</v>
      </c>
      <c r="AA20" s="125" t="s">
        <v>122</v>
      </c>
      <c r="AB20" s="174" t="s">
        <v>91</v>
      </c>
    </row>
    <row r="21" spans="1:28" ht="10" customHeight="1" x14ac:dyDescent="0.2">
      <c r="A21" s="353"/>
      <c r="B21" s="354"/>
      <c r="C21" s="357"/>
      <c r="D21" s="358"/>
      <c r="E21" s="380"/>
      <c r="F21" s="380"/>
      <c r="G21" s="439"/>
      <c r="H21" s="14" t="str">
        <f t="shared" si="3"/>
        <v>Sophie Jaanin</v>
      </c>
      <c r="I21" s="14" t="str">
        <f t="shared" si="4"/>
        <v>The Adeyfield Academy</v>
      </c>
      <c r="J21" s="16">
        <v>447</v>
      </c>
      <c r="K21" s="251">
        <v>29</v>
      </c>
      <c r="L21" s="201" t="str">
        <f t="shared" si="5"/>
        <v xml:space="preserve"> </v>
      </c>
      <c r="M21" s="202" t="str">
        <f t="shared" si="6"/>
        <v xml:space="preserve"> </v>
      </c>
      <c r="N21" s="203" t="str">
        <f t="shared" si="7"/>
        <v xml:space="preserve"> </v>
      </c>
      <c r="O21" s="65">
        <f t="shared" si="10"/>
        <v>3</v>
      </c>
      <c r="P21" s="66">
        <v>8</v>
      </c>
      <c r="Q21" s="67" t="str">
        <f t="shared" si="1"/>
        <v>Sophie Jaanin</v>
      </c>
      <c r="R21" s="67" t="str">
        <f t="shared" si="1"/>
        <v>The Adeyfield Academy</v>
      </c>
      <c r="S21" s="68">
        <f t="shared" si="2"/>
        <v>447</v>
      </c>
      <c r="T21" s="367"/>
      <c r="U21" s="395"/>
      <c r="V21" s="396"/>
      <c r="W21" s="396"/>
      <c r="X21" s="397"/>
      <c r="Y21" s="353"/>
      <c r="Z21" s="47">
        <v>459</v>
      </c>
      <c r="AA21" s="125" t="s">
        <v>123</v>
      </c>
      <c r="AB21" s="174" t="s">
        <v>99</v>
      </c>
    </row>
    <row r="22" spans="1:28" ht="10" customHeight="1" x14ac:dyDescent="0.2">
      <c r="A22" s="353"/>
      <c r="B22" s="354"/>
      <c r="C22" s="357"/>
      <c r="D22" s="358"/>
      <c r="E22" s="380"/>
      <c r="F22" s="380"/>
      <c r="G22" s="439"/>
      <c r="H22" s="14" t="str">
        <f t="shared" si="3"/>
        <v>Bethany Botheras</v>
      </c>
      <c r="I22" s="14" t="str">
        <f t="shared" si="4"/>
        <v>Presdales</v>
      </c>
      <c r="J22" s="16">
        <v>459</v>
      </c>
      <c r="K22" s="251">
        <v>29.6</v>
      </c>
      <c r="L22" s="201" t="str">
        <f t="shared" si="5"/>
        <v xml:space="preserve"> </v>
      </c>
      <c r="M22" s="202" t="str">
        <f t="shared" si="6"/>
        <v xml:space="preserve"> </v>
      </c>
      <c r="N22" s="203" t="str">
        <f t="shared" si="7"/>
        <v xml:space="preserve"> </v>
      </c>
      <c r="O22" s="65">
        <f t="shared" si="10"/>
        <v>4</v>
      </c>
      <c r="P22" s="66">
        <f t="shared" si="0"/>
        <v>11</v>
      </c>
      <c r="Q22" s="67" t="str">
        <f t="shared" si="1"/>
        <v>Bethany Botheras</v>
      </c>
      <c r="R22" s="67" t="str">
        <f t="shared" si="1"/>
        <v>Presdales</v>
      </c>
      <c r="S22" s="68">
        <f t="shared" si="2"/>
        <v>459</v>
      </c>
      <c r="T22" s="367"/>
      <c r="U22" s="402" t="s">
        <v>16</v>
      </c>
      <c r="V22" s="403"/>
      <c r="W22" s="403"/>
      <c r="X22" s="404"/>
      <c r="Y22" s="353"/>
      <c r="Z22" s="47">
        <v>460</v>
      </c>
      <c r="AA22" s="125" t="s">
        <v>124</v>
      </c>
      <c r="AB22" s="174" t="s">
        <v>125</v>
      </c>
    </row>
    <row r="23" spans="1:28" ht="10" customHeight="1" x14ac:dyDescent="0.2">
      <c r="A23" s="353"/>
      <c r="B23" s="354"/>
      <c r="C23" s="357"/>
      <c r="D23" s="358"/>
      <c r="E23" s="380"/>
      <c r="F23" s="380"/>
      <c r="G23" s="439"/>
      <c r="H23" s="15" t="str">
        <f t="shared" si="3"/>
        <v>Anni Mcloughlin</v>
      </c>
      <c r="I23" s="15" t="str">
        <f t="shared" si="4"/>
        <v>St. Joan of Arc</v>
      </c>
      <c r="J23" s="16">
        <v>460</v>
      </c>
      <c r="K23" s="251">
        <v>30</v>
      </c>
      <c r="L23" s="201" t="str">
        <f t="shared" si="5"/>
        <v xml:space="preserve"> </v>
      </c>
      <c r="M23" s="202" t="str">
        <f t="shared" si="6"/>
        <v xml:space="preserve"> </v>
      </c>
      <c r="N23" s="203" t="str">
        <f t="shared" si="7"/>
        <v xml:space="preserve"> </v>
      </c>
      <c r="O23" s="65">
        <f t="shared" si="10"/>
        <v>5</v>
      </c>
      <c r="P23" s="66">
        <f t="shared" si="0"/>
        <v>13</v>
      </c>
      <c r="Q23" s="67" t="str">
        <f t="shared" si="1"/>
        <v>Anni Mcloughlin</v>
      </c>
      <c r="R23" s="67" t="str">
        <f t="shared" si="1"/>
        <v>St. Joan of Arc</v>
      </c>
      <c r="S23" s="68">
        <f t="shared" si="2"/>
        <v>460</v>
      </c>
      <c r="T23" s="367"/>
      <c r="U23" s="405"/>
      <c r="V23" s="406"/>
      <c r="W23" s="406"/>
      <c r="X23" s="407"/>
      <c r="Y23" s="353"/>
      <c r="Z23" s="47">
        <v>474</v>
      </c>
      <c r="AA23" s="125" t="s">
        <v>126</v>
      </c>
      <c r="AB23" s="174" t="s">
        <v>127</v>
      </c>
    </row>
    <row r="24" spans="1:28" ht="10" customHeight="1" x14ac:dyDescent="0.2">
      <c r="A24" s="353"/>
      <c r="B24" s="354"/>
      <c r="C24" s="357"/>
      <c r="D24" s="358"/>
      <c r="E24" s="380"/>
      <c r="F24" s="380"/>
      <c r="G24" s="439"/>
      <c r="H24" s="15" t="str">
        <f t="shared" si="3"/>
        <v>Amelia Kelly</v>
      </c>
      <c r="I24" s="15" t="str">
        <f t="shared" si="4"/>
        <v>John F Kennedy RC School</v>
      </c>
      <c r="J24" s="16">
        <v>443</v>
      </c>
      <c r="K24" s="251">
        <v>30.7</v>
      </c>
      <c r="L24" s="201" t="str">
        <f t="shared" si="5"/>
        <v xml:space="preserve"> </v>
      </c>
      <c r="M24" s="202" t="str">
        <f t="shared" si="6"/>
        <v xml:space="preserve"> </v>
      </c>
      <c r="N24" s="203" t="str">
        <f t="shared" si="7"/>
        <v xml:space="preserve"> </v>
      </c>
      <c r="O24" s="65">
        <f t="shared" si="10"/>
        <v>6</v>
      </c>
      <c r="P24" s="66">
        <f t="shared" si="0"/>
        <v>14</v>
      </c>
      <c r="Q24" s="67" t="str">
        <f t="shared" si="1"/>
        <v>Amelia Kelly</v>
      </c>
      <c r="R24" s="67" t="str">
        <f t="shared" si="1"/>
        <v>John F Kennedy RC School</v>
      </c>
      <c r="S24" s="68">
        <f t="shared" si="2"/>
        <v>443</v>
      </c>
      <c r="T24" s="367"/>
      <c r="U24" s="408"/>
      <c r="V24" s="409"/>
      <c r="W24" s="409"/>
      <c r="X24" s="410"/>
      <c r="Y24" s="353"/>
      <c r="Z24" s="47"/>
      <c r="AA24" s="125"/>
      <c r="AB24" s="174"/>
    </row>
    <row r="25" spans="1:28" ht="10" customHeight="1" x14ac:dyDescent="0.2">
      <c r="A25" s="353"/>
      <c r="B25" s="354"/>
      <c r="C25" s="357"/>
      <c r="D25" s="358"/>
      <c r="E25" s="380"/>
      <c r="F25" s="380"/>
      <c r="G25" s="439"/>
      <c r="H25" s="9" t="str">
        <f t="shared" si="3"/>
        <v/>
      </c>
      <c r="I25" s="12" t="str">
        <f t="shared" si="4"/>
        <v/>
      </c>
      <c r="J25" s="1"/>
      <c r="K25" s="251"/>
      <c r="L25" s="201" t="str">
        <f t="shared" si="5"/>
        <v/>
      </c>
      <c r="M25" s="202" t="str">
        <f t="shared" si="6"/>
        <v/>
      </c>
      <c r="N25" s="203" t="str">
        <f t="shared" si="7"/>
        <v/>
      </c>
      <c r="O25" s="65" t="str">
        <f t="shared" si="10"/>
        <v>No Runner</v>
      </c>
      <c r="P25" s="66" t="str">
        <f t="shared" si="0"/>
        <v>No Runner</v>
      </c>
      <c r="Q25" s="67" t="str">
        <f t="shared" si="1"/>
        <v/>
      </c>
      <c r="R25" s="67" t="str">
        <f t="shared" si="1"/>
        <v/>
      </c>
      <c r="S25" s="68">
        <f t="shared" si="2"/>
        <v>0</v>
      </c>
      <c r="T25" s="367"/>
      <c r="U25" s="411"/>
      <c r="V25" s="412"/>
      <c r="W25" s="443"/>
      <c r="X25" s="413"/>
      <c r="Y25" s="353"/>
      <c r="Z25" s="47"/>
      <c r="AA25" s="125"/>
      <c r="AB25" s="174"/>
    </row>
    <row r="26" spans="1:28" ht="10" customHeight="1" thickBot="1" x14ac:dyDescent="0.25">
      <c r="A26" s="353"/>
      <c r="B26" s="354"/>
      <c r="C26" s="357"/>
      <c r="D26" s="358"/>
      <c r="E26" s="382"/>
      <c r="F26" s="382"/>
      <c r="G26" s="440"/>
      <c r="H26" s="11" t="str">
        <f t="shared" si="3"/>
        <v/>
      </c>
      <c r="I26" s="13" t="str">
        <f t="shared" si="4"/>
        <v/>
      </c>
      <c r="J26" s="3"/>
      <c r="K26" s="252"/>
      <c r="L26" s="204" t="str">
        <f t="shared" si="5"/>
        <v/>
      </c>
      <c r="M26" s="205" t="str">
        <f t="shared" si="6"/>
        <v/>
      </c>
      <c r="N26" s="206" t="str">
        <f t="shared" si="7"/>
        <v/>
      </c>
      <c r="O26" s="70" t="str">
        <f t="shared" si="10"/>
        <v>No Runner</v>
      </c>
      <c r="P26" s="71" t="str">
        <f t="shared" si="0"/>
        <v>No Runner</v>
      </c>
      <c r="Q26" s="72" t="str">
        <f t="shared" si="1"/>
        <v/>
      </c>
      <c r="R26" s="72" t="str">
        <f t="shared" si="1"/>
        <v/>
      </c>
      <c r="S26" s="73">
        <f t="shared" si="2"/>
        <v>0</v>
      </c>
      <c r="T26" s="367"/>
      <c r="U26" s="411"/>
      <c r="V26" s="412"/>
      <c r="W26" s="443"/>
      <c r="X26" s="413"/>
      <c r="Y26" s="353"/>
      <c r="Z26" s="47"/>
      <c r="AA26" s="125"/>
      <c r="AB26" s="174"/>
    </row>
    <row r="27" spans="1:28" ht="10" customHeight="1" x14ac:dyDescent="0.2">
      <c r="A27" s="353"/>
      <c r="B27" s="354"/>
      <c r="C27" s="357"/>
      <c r="D27" s="358"/>
      <c r="E27" s="465" t="s">
        <v>9</v>
      </c>
      <c r="F27" s="430"/>
      <c r="G27" s="431"/>
      <c r="H27" s="23" t="str">
        <f t="shared" si="3"/>
        <v/>
      </c>
      <c r="I27" s="23" t="str">
        <f t="shared" si="4"/>
        <v/>
      </c>
      <c r="J27" s="19"/>
      <c r="K27" s="250"/>
      <c r="L27" s="198" t="str">
        <f t="shared" si="5"/>
        <v/>
      </c>
      <c r="M27" s="199" t="str">
        <f t="shared" si="6"/>
        <v/>
      </c>
      <c r="N27" s="200" t="str">
        <f t="shared" si="7"/>
        <v/>
      </c>
      <c r="O27" s="74" t="str">
        <f>IF(K27&gt;0,RANK(K27,$K$27:$K$34,1),"No Runner")</f>
        <v>No Runner</v>
      </c>
      <c r="P27" s="61" t="str">
        <f t="shared" si="0"/>
        <v>No Runner</v>
      </c>
      <c r="Q27" s="62" t="str">
        <f t="shared" si="1"/>
        <v/>
      </c>
      <c r="R27" s="62" t="str">
        <f t="shared" si="1"/>
        <v/>
      </c>
      <c r="S27" s="63">
        <f t="shared" si="2"/>
        <v>0</v>
      </c>
      <c r="T27" s="367"/>
      <c r="U27" s="411"/>
      <c r="V27" s="412"/>
      <c r="W27" s="443"/>
      <c r="X27" s="413"/>
      <c r="Y27" s="353"/>
      <c r="Z27" s="47"/>
      <c r="AA27" s="125"/>
      <c r="AB27" s="174"/>
    </row>
    <row r="28" spans="1:28" ht="10" customHeight="1" x14ac:dyDescent="0.2">
      <c r="A28" s="353"/>
      <c r="B28" s="354"/>
      <c r="C28" s="357"/>
      <c r="D28" s="358"/>
      <c r="E28" s="466"/>
      <c r="F28" s="433"/>
      <c r="G28" s="434"/>
      <c r="H28" s="24" t="str">
        <f t="shared" si="3"/>
        <v/>
      </c>
      <c r="I28" s="24" t="str">
        <f t="shared" si="4"/>
        <v/>
      </c>
      <c r="J28" s="16"/>
      <c r="K28" s="251"/>
      <c r="L28" s="201" t="str">
        <f t="shared" si="5"/>
        <v/>
      </c>
      <c r="M28" s="202" t="str">
        <f t="shared" si="6"/>
        <v/>
      </c>
      <c r="N28" s="203" t="str">
        <f t="shared" si="7"/>
        <v/>
      </c>
      <c r="O28" s="83" t="str">
        <f t="shared" ref="O28:O34" si="11">IF(K28&gt;0,RANK(K28,$K$27:$K$34,1),"No Runner")</f>
        <v>No Runner</v>
      </c>
      <c r="P28" s="66" t="str">
        <f t="shared" si="0"/>
        <v>No Runner</v>
      </c>
      <c r="Q28" s="67" t="str">
        <f t="shared" si="1"/>
        <v/>
      </c>
      <c r="R28" s="67" t="str">
        <f t="shared" si="1"/>
        <v/>
      </c>
      <c r="S28" s="68">
        <f t="shared" si="2"/>
        <v>0</v>
      </c>
      <c r="T28" s="367"/>
      <c r="U28" s="411"/>
      <c r="V28" s="412"/>
      <c r="W28" s="443"/>
      <c r="X28" s="413"/>
      <c r="Y28" s="353"/>
      <c r="Z28" s="47"/>
      <c r="AA28" s="125"/>
      <c r="AB28" s="174"/>
    </row>
    <row r="29" spans="1:28" ht="10" customHeight="1" x14ac:dyDescent="0.2">
      <c r="A29" s="353"/>
      <c r="B29" s="354"/>
      <c r="C29" s="357"/>
      <c r="D29" s="358"/>
      <c r="E29" s="466"/>
      <c r="F29" s="433"/>
      <c r="G29" s="434"/>
      <c r="H29" s="25" t="str">
        <f t="shared" si="3"/>
        <v/>
      </c>
      <c r="I29" s="25" t="str">
        <f t="shared" si="4"/>
        <v/>
      </c>
      <c r="J29" s="16"/>
      <c r="K29" s="251"/>
      <c r="L29" s="201" t="str">
        <f t="shared" si="5"/>
        <v/>
      </c>
      <c r="M29" s="202" t="str">
        <f t="shared" si="6"/>
        <v/>
      </c>
      <c r="N29" s="203" t="str">
        <f t="shared" si="7"/>
        <v/>
      </c>
      <c r="O29" s="83" t="str">
        <f t="shared" si="11"/>
        <v>No Runner</v>
      </c>
      <c r="P29" s="66" t="str">
        <f t="shared" si="0"/>
        <v>No Runner</v>
      </c>
      <c r="Q29" s="67" t="str">
        <f t="shared" si="1"/>
        <v/>
      </c>
      <c r="R29" s="67" t="str">
        <f t="shared" si="1"/>
        <v/>
      </c>
      <c r="S29" s="68">
        <f t="shared" si="2"/>
        <v>0</v>
      </c>
      <c r="T29" s="367"/>
      <c r="U29" s="411"/>
      <c r="V29" s="412"/>
      <c r="W29" s="443"/>
      <c r="X29" s="413"/>
      <c r="Y29" s="353"/>
      <c r="Z29" s="47"/>
      <c r="AA29" s="125"/>
      <c r="AB29" s="174"/>
    </row>
    <row r="30" spans="1:28" ht="10" customHeight="1" thickBot="1" x14ac:dyDescent="0.25">
      <c r="A30" s="353"/>
      <c r="B30" s="354"/>
      <c r="C30" s="357"/>
      <c r="D30" s="358"/>
      <c r="E30" s="466"/>
      <c r="F30" s="433"/>
      <c r="G30" s="434"/>
      <c r="H30" s="24" t="str">
        <f t="shared" si="3"/>
        <v/>
      </c>
      <c r="I30" s="24" t="str">
        <f t="shared" si="4"/>
        <v/>
      </c>
      <c r="J30" s="16"/>
      <c r="K30" s="251"/>
      <c r="L30" s="201" t="str">
        <f t="shared" si="5"/>
        <v/>
      </c>
      <c r="M30" s="202" t="str">
        <f t="shared" si="6"/>
        <v/>
      </c>
      <c r="N30" s="203" t="str">
        <f t="shared" si="7"/>
        <v/>
      </c>
      <c r="O30" s="83" t="str">
        <f t="shared" si="11"/>
        <v>No Runner</v>
      </c>
      <c r="P30" s="66" t="str">
        <f t="shared" si="0"/>
        <v>No Runner</v>
      </c>
      <c r="Q30" s="67" t="str">
        <f t="shared" si="1"/>
        <v/>
      </c>
      <c r="R30" s="67" t="str">
        <f t="shared" si="1"/>
        <v/>
      </c>
      <c r="S30" s="68">
        <f t="shared" si="2"/>
        <v>0</v>
      </c>
      <c r="T30" s="367"/>
      <c r="U30" s="414"/>
      <c r="V30" s="415"/>
      <c r="W30" s="444"/>
      <c r="X30" s="416"/>
      <c r="Y30" s="353"/>
      <c r="Z30" s="47"/>
      <c r="AA30" s="125"/>
      <c r="AB30" s="174"/>
    </row>
    <row r="31" spans="1:28" ht="10" customHeight="1" thickBot="1" x14ac:dyDescent="0.25">
      <c r="A31" s="353"/>
      <c r="B31" s="354"/>
      <c r="C31" s="357"/>
      <c r="D31" s="358"/>
      <c r="E31" s="466"/>
      <c r="F31" s="433"/>
      <c r="G31" s="434"/>
      <c r="H31" s="24" t="str">
        <f t="shared" si="3"/>
        <v/>
      </c>
      <c r="I31" s="24" t="str">
        <f t="shared" si="4"/>
        <v/>
      </c>
      <c r="J31" s="16"/>
      <c r="K31" s="251"/>
      <c r="L31" s="201" t="str">
        <f t="shared" si="5"/>
        <v/>
      </c>
      <c r="M31" s="202" t="str">
        <f t="shared" si="6"/>
        <v/>
      </c>
      <c r="N31" s="203" t="str">
        <f t="shared" si="7"/>
        <v/>
      </c>
      <c r="O31" s="83" t="str">
        <f t="shared" si="11"/>
        <v>No Runner</v>
      </c>
      <c r="P31" s="66" t="str">
        <f t="shared" si="0"/>
        <v>No Runner</v>
      </c>
      <c r="Q31" s="67" t="str">
        <f t="shared" si="1"/>
        <v/>
      </c>
      <c r="R31" s="67" t="str">
        <f t="shared" si="1"/>
        <v/>
      </c>
      <c r="S31" s="68">
        <f t="shared" si="2"/>
        <v>0</v>
      </c>
      <c r="T31" s="367"/>
      <c r="U31" s="53"/>
      <c r="V31" s="53"/>
      <c r="W31" s="53"/>
      <c r="Y31" s="353"/>
      <c r="Z31" s="47"/>
      <c r="AA31" s="125"/>
      <c r="AB31" s="174"/>
    </row>
    <row r="32" spans="1:28" ht="10" customHeight="1" thickBot="1" x14ac:dyDescent="0.25">
      <c r="A32" s="353"/>
      <c r="B32" s="354"/>
      <c r="C32" s="357"/>
      <c r="D32" s="358"/>
      <c r="E32" s="466"/>
      <c r="F32" s="433"/>
      <c r="G32" s="434"/>
      <c r="H32" s="24" t="str">
        <f t="shared" si="3"/>
        <v/>
      </c>
      <c r="I32" s="24" t="str">
        <f t="shared" si="4"/>
        <v/>
      </c>
      <c r="J32" s="16"/>
      <c r="K32" s="251"/>
      <c r="L32" s="201" t="str">
        <f t="shared" si="5"/>
        <v/>
      </c>
      <c r="M32" s="202" t="str">
        <f t="shared" si="6"/>
        <v/>
      </c>
      <c r="N32" s="203" t="str">
        <f t="shared" si="7"/>
        <v/>
      </c>
      <c r="O32" s="83" t="str">
        <f t="shared" si="11"/>
        <v>No Runner</v>
      </c>
      <c r="P32" s="66" t="str">
        <f t="shared" si="0"/>
        <v>No Runner</v>
      </c>
      <c r="Q32" s="67" t="str">
        <f t="shared" si="1"/>
        <v/>
      </c>
      <c r="R32" s="67" t="str">
        <f t="shared" si="1"/>
        <v/>
      </c>
      <c r="S32" s="68">
        <f t="shared" si="2"/>
        <v>0</v>
      </c>
      <c r="T32" s="367"/>
      <c r="U32" s="454" t="s">
        <v>35</v>
      </c>
      <c r="V32" s="455"/>
      <c r="W32" s="455"/>
      <c r="X32" s="456"/>
      <c r="Y32" s="353"/>
      <c r="Z32" s="47"/>
      <c r="AA32" s="125"/>
      <c r="AB32" s="174"/>
    </row>
    <row r="33" spans="1:28" ht="10" customHeight="1" x14ac:dyDescent="0.2">
      <c r="A33" s="426"/>
      <c r="B33" s="427" t="s">
        <v>11</v>
      </c>
      <c r="C33" s="357"/>
      <c r="D33" s="358"/>
      <c r="E33" s="466"/>
      <c r="F33" s="433"/>
      <c r="G33" s="434"/>
      <c r="H33" s="25" t="str">
        <f t="shared" si="3"/>
        <v/>
      </c>
      <c r="I33" s="25" t="str">
        <f t="shared" si="4"/>
        <v/>
      </c>
      <c r="J33" s="16"/>
      <c r="K33" s="251"/>
      <c r="L33" s="201" t="str">
        <f t="shared" si="5"/>
        <v/>
      </c>
      <c r="M33" s="202" t="str">
        <f t="shared" si="6"/>
        <v/>
      </c>
      <c r="N33" s="203" t="str">
        <f t="shared" si="7"/>
        <v/>
      </c>
      <c r="O33" s="83" t="str">
        <f t="shared" si="11"/>
        <v>No Runner</v>
      </c>
      <c r="P33" s="66" t="str">
        <f t="shared" si="0"/>
        <v>No Runner</v>
      </c>
      <c r="Q33" s="67" t="str">
        <f t="shared" si="1"/>
        <v/>
      </c>
      <c r="R33" s="67" t="str">
        <f t="shared" si="1"/>
        <v/>
      </c>
      <c r="S33" s="68">
        <f t="shared" si="2"/>
        <v>0</v>
      </c>
      <c r="T33" s="367"/>
      <c r="U33" s="457"/>
      <c r="V33" s="458"/>
      <c r="W33" s="458"/>
      <c r="X33" s="459"/>
      <c r="Y33" s="353"/>
      <c r="Z33" s="47"/>
      <c r="AA33" s="125"/>
      <c r="AB33" s="174"/>
    </row>
    <row r="34" spans="1:28" ht="10" customHeight="1" thickBot="1" x14ac:dyDescent="0.25">
      <c r="A34" s="426"/>
      <c r="B34" s="428"/>
      <c r="C34" s="357"/>
      <c r="D34" s="358"/>
      <c r="E34" s="467"/>
      <c r="F34" s="436"/>
      <c r="G34" s="437"/>
      <c r="H34" s="13" t="str">
        <f t="shared" si="3"/>
        <v/>
      </c>
      <c r="I34" s="13" t="str">
        <f t="shared" si="4"/>
        <v/>
      </c>
      <c r="J34" s="3"/>
      <c r="K34" s="252"/>
      <c r="L34" s="204" t="str">
        <f t="shared" si="5"/>
        <v/>
      </c>
      <c r="M34" s="205" t="str">
        <f t="shared" si="6"/>
        <v/>
      </c>
      <c r="N34" s="206" t="str">
        <f t="shared" si="7"/>
        <v/>
      </c>
      <c r="O34" s="84" t="str">
        <f t="shared" si="11"/>
        <v>No Runner</v>
      </c>
      <c r="P34" s="71" t="str">
        <f t="shared" si="0"/>
        <v>No Runner</v>
      </c>
      <c r="Q34" s="72" t="str">
        <f t="shared" si="1"/>
        <v/>
      </c>
      <c r="R34" s="72" t="str">
        <f t="shared" si="1"/>
        <v/>
      </c>
      <c r="S34" s="73">
        <f t="shared" si="2"/>
        <v>0</v>
      </c>
      <c r="T34" s="367"/>
      <c r="U34" s="460"/>
      <c r="V34" s="461"/>
      <c r="W34" s="461"/>
      <c r="X34" s="462"/>
      <c r="Y34" s="353"/>
      <c r="Z34" s="48"/>
      <c r="AA34" s="173"/>
      <c r="AB34" s="175"/>
    </row>
    <row r="35" spans="1:28" ht="10" customHeight="1" x14ac:dyDescent="0.2">
      <c r="A35" s="426"/>
      <c r="B35" s="193">
        <v>1</v>
      </c>
      <c r="C35" s="357"/>
      <c r="D35" s="358"/>
      <c r="E35" s="420" t="s">
        <v>35</v>
      </c>
      <c r="F35" s="85">
        <v>4</v>
      </c>
      <c r="G35" s="80">
        <f>O35</f>
        <v>1</v>
      </c>
      <c r="H35" s="75" t="str">
        <f>IFERROR(VLOOKUP($B35,$P$3:$S$34,2,0),"")</f>
        <v>Hebe Evans</v>
      </c>
      <c r="I35" s="62" t="str">
        <f>IFERROR(VLOOKUP($B35,$P$3:$S$34,3,0),"")</f>
        <v>Royal Masonic School for Girls</v>
      </c>
      <c r="J35" s="59">
        <f>IFERROR(VLOOKUP($B35,$P$3:$S$34,4,0),"")</f>
        <v>427</v>
      </c>
      <c r="K35" s="250">
        <v>28</v>
      </c>
      <c r="L35" s="198" t="str">
        <f t="shared" si="5"/>
        <v xml:space="preserve"> </v>
      </c>
      <c r="M35" s="199" t="str">
        <f t="shared" si="6"/>
        <v xml:space="preserve"> </v>
      </c>
      <c r="N35" s="200" t="str">
        <f t="shared" si="7"/>
        <v xml:space="preserve"> </v>
      </c>
      <c r="O35" s="74">
        <f t="shared" ref="O35:O42" si="12">IF(K35&gt;0,RANK(K35,$K$35:$K$42,1),"TBC")</f>
        <v>1</v>
      </c>
      <c r="P35" s="451" t="str">
        <f>Entries!A1</f>
        <v>Junior Girls</v>
      </c>
      <c r="Q35" s="33"/>
      <c r="R35" s="33"/>
      <c r="S35" s="33"/>
      <c r="T35" s="87"/>
      <c r="U35" s="57">
        <v>1</v>
      </c>
      <c r="V35" s="58" t="str">
        <f t="shared" ref="V35:V42" si="13">IFERROR(VLOOKUP($U35,$G$35:$H$42,2,0),"")</f>
        <v>Hebe Evans</v>
      </c>
      <c r="W35" s="238" t="str">
        <f>IFERROR(VLOOKUP($U35,$G$35:$I$42,3,0),"")</f>
        <v>Royal Masonic School for Girls</v>
      </c>
      <c r="X35" s="253">
        <f>IFERROR(VLOOKUP($U35,$G$35:$K$42,5,0),"")</f>
        <v>28</v>
      </c>
      <c r="Y35" s="353"/>
      <c r="Z35" s="354"/>
      <c r="AA35" s="354"/>
      <c r="AB35" s="354"/>
    </row>
    <row r="36" spans="1:28" ht="10" customHeight="1" x14ac:dyDescent="0.2">
      <c r="A36" s="426"/>
      <c r="B36" s="54">
        <v>2</v>
      </c>
      <c r="C36" s="357"/>
      <c r="D36" s="358"/>
      <c r="E36" s="420"/>
      <c r="F36" s="85">
        <v>5</v>
      </c>
      <c r="G36" s="81">
        <f t="shared" ref="G36:G42" si="14">O36</f>
        <v>2</v>
      </c>
      <c r="H36" s="76" t="str">
        <f t="shared" ref="H36:H42" si="15">IFERROR(VLOOKUP($B36,$P$3:$S$34,2,0),"")</f>
        <v>Thalia Mann</v>
      </c>
      <c r="I36" s="233" t="str">
        <f t="shared" ref="I36:I42" si="16">IFERROR(VLOOKUP($B36,$P$3:$S$34,3,0),"")</f>
        <v>Parmiter</v>
      </c>
      <c r="J36" s="77">
        <f t="shared" ref="J36:J42" si="17">IFERROR(VLOOKUP($B36,$P$3:$S$34,4,0),"")</f>
        <v>474</v>
      </c>
      <c r="K36" s="251">
        <v>28.5</v>
      </c>
      <c r="L36" s="201" t="str">
        <f t="shared" si="5"/>
        <v xml:space="preserve"> </v>
      </c>
      <c r="M36" s="202" t="str">
        <f t="shared" si="6"/>
        <v xml:space="preserve"> </v>
      </c>
      <c r="N36" s="203" t="str">
        <f t="shared" si="7"/>
        <v xml:space="preserve"> </v>
      </c>
      <c r="O36" s="83">
        <f t="shared" si="12"/>
        <v>2</v>
      </c>
      <c r="P36" s="452"/>
      <c r="Q36" s="33"/>
      <c r="R36" s="33"/>
      <c r="S36" s="33"/>
      <c r="T36" s="87"/>
      <c r="U36" s="49">
        <v>2</v>
      </c>
      <c r="V36" s="44" t="str">
        <f t="shared" si="13"/>
        <v>Thalia Mann</v>
      </c>
      <c r="W36" s="239" t="str">
        <f t="shared" ref="W36:W42" si="18">IFERROR(VLOOKUP($U36,$G$35:$I$42,3,0),"")</f>
        <v>Parmiter</v>
      </c>
      <c r="X36" s="254">
        <f t="shared" ref="X36:X42" si="19">IFERROR(VLOOKUP($U36,$G$35:$K$42,5,0),"")</f>
        <v>28.5</v>
      </c>
      <c r="Y36" s="353"/>
      <c r="Z36" s="353"/>
      <c r="AA36" s="353"/>
      <c r="AB36" s="353"/>
    </row>
    <row r="37" spans="1:28" ht="10" customHeight="1" thickBot="1" x14ac:dyDescent="0.25">
      <c r="A37" s="426"/>
      <c r="B37" s="54">
        <v>3</v>
      </c>
      <c r="C37" s="357"/>
      <c r="D37" s="358"/>
      <c r="E37" s="420"/>
      <c r="F37" s="85">
        <v>3</v>
      </c>
      <c r="G37" s="81">
        <f t="shared" si="14"/>
        <v>3</v>
      </c>
      <c r="H37" s="76" t="str">
        <f t="shared" si="15"/>
        <v>Abi Charles ojo</v>
      </c>
      <c r="I37" s="233" t="str">
        <f t="shared" si="16"/>
        <v>Parmiter's School</v>
      </c>
      <c r="J37" s="77">
        <f t="shared" si="17"/>
        <v>352</v>
      </c>
      <c r="K37" s="251">
        <v>28.6</v>
      </c>
      <c r="L37" s="201" t="str">
        <f t="shared" si="5"/>
        <v xml:space="preserve"> </v>
      </c>
      <c r="M37" s="202" t="str">
        <f t="shared" si="6"/>
        <v xml:space="preserve"> </v>
      </c>
      <c r="N37" s="203" t="str">
        <f t="shared" si="7"/>
        <v xml:space="preserve"> </v>
      </c>
      <c r="O37" s="83">
        <f t="shared" si="12"/>
        <v>3</v>
      </c>
      <c r="P37" s="452"/>
      <c r="Q37" s="33"/>
      <c r="R37" s="33"/>
      <c r="S37" s="33"/>
      <c r="T37" s="87"/>
      <c r="U37" s="161">
        <v>3</v>
      </c>
      <c r="V37" s="162" t="str">
        <f t="shared" si="13"/>
        <v>Abi Charles ojo</v>
      </c>
      <c r="W37" s="240" t="str">
        <f t="shared" si="18"/>
        <v>Parmiter's School</v>
      </c>
      <c r="X37" s="255">
        <f t="shared" si="19"/>
        <v>28.6</v>
      </c>
      <c r="Y37" s="353"/>
      <c r="Z37" s="353"/>
      <c r="AA37" s="353"/>
      <c r="AB37" s="353"/>
    </row>
    <row r="38" spans="1:28" ht="10" customHeight="1" thickBot="1" x14ac:dyDescent="0.25">
      <c r="A38" s="426"/>
      <c r="B38" s="54">
        <v>4</v>
      </c>
      <c r="C38" s="359"/>
      <c r="D38" s="360"/>
      <c r="E38" s="420"/>
      <c r="F38" s="85">
        <v>6</v>
      </c>
      <c r="G38" s="81">
        <f t="shared" si="14"/>
        <v>4</v>
      </c>
      <c r="H38" s="76" t="str">
        <f t="shared" si="15"/>
        <v>Eloise Starkey</v>
      </c>
      <c r="I38" s="233" t="str">
        <f t="shared" si="16"/>
        <v>Roundwood School</v>
      </c>
      <c r="J38" s="77">
        <f t="shared" si="17"/>
        <v>296</v>
      </c>
      <c r="K38" s="251">
        <v>28.9</v>
      </c>
      <c r="L38" s="201" t="str">
        <f t="shared" si="5"/>
        <v xml:space="preserve"> </v>
      </c>
      <c r="M38" s="202" t="str">
        <f t="shared" si="6"/>
        <v xml:space="preserve"> </v>
      </c>
      <c r="N38" s="203" t="str">
        <f t="shared" si="7"/>
        <v xml:space="preserve"> </v>
      </c>
      <c r="O38" s="83">
        <f t="shared" si="12"/>
        <v>4</v>
      </c>
      <c r="P38" s="452"/>
      <c r="Q38" s="33"/>
      <c r="R38" s="33"/>
      <c r="S38" s="33"/>
      <c r="T38" s="87"/>
      <c r="U38" s="163">
        <v>4</v>
      </c>
      <c r="V38" s="164" t="str">
        <f t="shared" si="13"/>
        <v>Eloise Starkey</v>
      </c>
      <c r="W38" s="241" t="str">
        <f t="shared" si="18"/>
        <v>Roundwood School</v>
      </c>
      <c r="X38" s="256">
        <f t="shared" si="19"/>
        <v>28.9</v>
      </c>
      <c r="Y38" s="353"/>
      <c r="Z38" s="353"/>
      <c r="AA38" s="353"/>
      <c r="AB38" s="353"/>
    </row>
    <row r="39" spans="1:28" ht="10" customHeight="1" thickBot="1" x14ac:dyDescent="0.25">
      <c r="A39" s="426"/>
      <c r="B39" s="54">
        <v>5</v>
      </c>
      <c r="C39" s="400" t="s">
        <v>24</v>
      </c>
      <c r="D39" s="401"/>
      <c r="E39" s="420"/>
      <c r="F39" s="85">
        <v>2</v>
      </c>
      <c r="G39" s="81">
        <f t="shared" si="14"/>
        <v>8</v>
      </c>
      <c r="H39" s="76" t="str">
        <f t="shared" si="15"/>
        <v>Gracelynne Agyapong</v>
      </c>
      <c r="I39" s="233" t="str">
        <f t="shared" si="16"/>
        <v>The King's School</v>
      </c>
      <c r="J39" s="77">
        <f t="shared" si="17"/>
        <v>440</v>
      </c>
      <c r="K39" s="251">
        <v>31.2</v>
      </c>
      <c r="L39" s="201" t="str">
        <f t="shared" si="5"/>
        <v xml:space="preserve"> </v>
      </c>
      <c r="M39" s="202" t="str">
        <f t="shared" si="6"/>
        <v xml:space="preserve"> </v>
      </c>
      <c r="N39" s="203" t="str">
        <f t="shared" si="7"/>
        <v xml:space="preserve"> </v>
      </c>
      <c r="O39" s="83">
        <f t="shared" si="12"/>
        <v>8</v>
      </c>
      <c r="P39" s="452"/>
      <c r="Q39" s="33"/>
      <c r="R39" s="33"/>
      <c r="S39" s="33"/>
      <c r="T39" s="87"/>
      <c r="U39" s="35">
        <v>5</v>
      </c>
      <c r="V39" s="45" t="str">
        <f t="shared" si="13"/>
        <v>Alice Lynn</v>
      </c>
      <c r="W39" s="242" t="str">
        <f t="shared" si="18"/>
        <v>Presdales</v>
      </c>
      <c r="X39" s="257">
        <f t="shared" si="19"/>
        <v>29.4</v>
      </c>
      <c r="Y39" s="353"/>
      <c r="Z39" s="353"/>
      <c r="AA39" s="353"/>
      <c r="AB39" s="353"/>
    </row>
    <row r="40" spans="1:28" ht="10" customHeight="1" x14ac:dyDescent="0.2">
      <c r="A40" s="426"/>
      <c r="B40" s="54">
        <v>6</v>
      </c>
      <c r="C40" s="115" t="s">
        <v>21</v>
      </c>
      <c r="D40" s="116">
        <v>24.9</v>
      </c>
      <c r="E40" s="420"/>
      <c r="F40" s="85">
        <v>7</v>
      </c>
      <c r="G40" s="81">
        <f t="shared" si="14"/>
        <v>6</v>
      </c>
      <c r="H40" s="76" t="str">
        <f t="shared" si="15"/>
        <v>Lucy Bevan</v>
      </c>
      <c r="I40" s="233" t="str">
        <f t="shared" si="16"/>
        <v>Ashlyns</v>
      </c>
      <c r="J40" s="77">
        <f t="shared" si="17"/>
        <v>264</v>
      </c>
      <c r="K40" s="251">
        <v>29.6</v>
      </c>
      <c r="L40" s="201" t="str">
        <f t="shared" si="5"/>
        <v xml:space="preserve"> </v>
      </c>
      <c r="M40" s="202" t="str">
        <f t="shared" si="6"/>
        <v xml:space="preserve"> </v>
      </c>
      <c r="N40" s="203" t="str">
        <f t="shared" si="7"/>
        <v xml:space="preserve"> </v>
      </c>
      <c r="O40" s="83">
        <f t="shared" si="12"/>
        <v>6</v>
      </c>
      <c r="P40" s="452"/>
      <c r="Q40" s="33"/>
      <c r="R40" s="33"/>
      <c r="S40" s="33"/>
      <c r="T40" s="87"/>
      <c r="U40" s="35">
        <v>6</v>
      </c>
      <c r="V40" s="45" t="str">
        <f t="shared" si="13"/>
        <v>Lucy Bevan</v>
      </c>
      <c r="W40" s="242" t="str">
        <f t="shared" si="18"/>
        <v>Ashlyns</v>
      </c>
      <c r="X40" s="257">
        <f t="shared" si="19"/>
        <v>29.6</v>
      </c>
      <c r="Y40" s="353"/>
      <c r="Z40" s="353"/>
      <c r="AA40" s="353"/>
      <c r="AB40" s="353"/>
    </row>
    <row r="41" spans="1:28" ht="10" customHeight="1" x14ac:dyDescent="0.2">
      <c r="A41" s="426"/>
      <c r="B41" s="54">
        <v>7</v>
      </c>
      <c r="C41" s="117" t="s">
        <v>23</v>
      </c>
      <c r="D41" s="118">
        <v>25.5</v>
      </c>
      <c r="E41" s="420"/>
      <c r="F41" s="85">
        <v>1</v>
      </c>
      <c r="G41" s="81">
        <f t="shared" si="14"/>
        <v>5</v>
      </c>
      <c r="H41" s="76" t="str">
        <f t="shared" si="15"/>
        <v>Alice Lynn</v>
      </c>
      <c r="I41" s="233" t="str">
        <f t="shared" si="16"/>
        <v>Presdales</v>
      </c>
      <c r="J41" s="77">
        <f t="shared" si="17"/>
        <v>432</v>
      </c>
      <c r="K41" s="251">
        <v>29.4</v>
      </c>
      <c r="L41" s="201" t="str">
        <f t="shared" si="5"/>
        <v xml:space="preserve"> </v>
      </c>
      <c r="M41" s="202" t="str">
        <f t="shared" si="6"/>
        <v xml:space="preserve"> </v>
      </c>
      <c r="N41" s="203" t="str">
        <f t="shared" si="7"/>
        <v xml:space="preserve"> </v>
      </c>
      <c r="O41" s="83">
        <f t="shared" si="12"/>
        <v>5</v>
      </c>
      <c r="P41" s="452"/>
      <c r="Q41" s="33"/>
      <c r="R41" s="33"/>
      <c r="S41" s="33"/>
      <c r="T41" s="87"/>
      <c r="U41" s="35">
        <v>7</v>
      </c>
      <c r="V41" s="45" t="str">
        <f t="shared" si="13"/>
        <v>Sophie Jaanin</v>
      </c>
      <c r="W41" s="242" t="str">
        <f t="shared" si="18"/>
        <v>The Adeyfield Academy</v>
      </c>
      <c r="X41" s="257">
        <f t="shared" si="19"/>
        <v>30</v>
      </c>
      <c r="Y41" s="353"/>
      <c r="Z41" s="353"/>
      <c r="AA41" s="353"/>
      <c r="AB41" s="353"/>
    </row>
    <row r="42" spans="1:28" ht="10" customHeight="1" thickBot="1" x14ac:dyDescent="0.25">
      <c r="A42" s="426"/>
      <c r="B42" s="56">
        <v>8</v>
      </c>
      <c r="C42" s="119" t="s">
        <v>22</v>
      </c>
      <c r="D42" s="120">
        <v>26.2</v>
      </c>
      <c r="E42" s="422"/>
      <c r="F42" s="86">
        <v>8</v>
      </c>
      <c r="G42" s="82">
        <f t="shared" si="14"/>
        <v>7</v>
      </c>
      <c r="H42" s="78" t="str">
        <f t="shared" si="15"/>
        <v>Sophie Jaanin</v>
      </c>
      <c r="I42" s="234" t="str">
        <f t="shared" si="16"/>
        <v>The Adeyfield Academy</v>
      </c>
      <c r="J42" s="79">
        <f t="shared" si="17"/>
        <v>447</v>
      </c>
      <c r="K42" s="252">
        <v>30</v>
      </c>
      <c r="L42" s="204" t="str">
        <f t="shared" si="5"/>
        <v xml:space="preserve"> </v>
      </c>
      <c r="M42" s="205" t="str">
        <f t="shared" si="6"/>
        <v xml:space="preserve"> </v>
      </c>
      <c r="N42" s="206" t="str">
        <f t="shared" si="7"/>
        <v xml:space="preserve"> </v>
      </c>
      <c r="O42" s="84">
        <f t="shared" si="12"/>
        <v>7</v>
      </c>
      <c r="P42" s="453"/>
      <c r="Q42" s="33"/>
      <c r="R42" s="33"/>
      <c r="S42" s="33"/>
      <c r="T42" s="87"/>
      <c r="U42" s="36">
        <v>8</v>
      </c>
      <c r="V42" s="46" t="str">
        <f t="shared" si="13"/>
        <v>Gracelynne Agyapong</v>
      </c>
      <c r="W42" s="243" t="str">
        <f t="shared" si="18"/>
        <v>The King's School</v>
      </c>
      <c r="X42" s="258">
        <f t="shared" si="19"/>
        <v>31.2</v>
      </c>
      <c r="Y42" s="353"/>
      <c r="Z42" s="353"/>
      <c r="AA42" s="353"/>
      <c r="AB42" s="353"/>
    </row>
  </sheetData>
  <mergeCells count="30"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</mergeCells>
  <conditionalFormatting sqref="O3:O10">
    <cfRule type="cellIs" dxfId="77" priority="13" operator="between">
      <formula>2.9</formula>
      <formula>3.1</formula>
    </cfRule>
    <cfRule type="cellIs" dxfId="76" priority="14" operator="between">
      <formula>1.9</formula>
      <formula>2.1</formula>
    </cfRule>
    <cfRule type="cellIs" dxfId="75" priority="15" operator="between">
      <formula>0.9</formula>
      <formula>1.1</formula>
    </cfRule>
  </conditionalFormatting>
  <conditionalFormatting sqref="O11:O18">
    <cfRule type="cellIs" dxfId="74" priority="10" operator="between">
      <formula>2.9</formula>
      <formula>3.1</formula>
    </cfRule>
    <cfRule type="cellIs" dxfId="73" priority="11" operator="between">
      <formula>1.9</formula>
      <formula>2.1</formula>
    </cfRule>
    <cfRule type="cellIs" dxfId="72" priority="12" operator="between">
      <formula>0.9</formula>
      <formula>1.1</formula>
    </cfRule>
  </conditionalFormatting>
  <conditionalFormatting sqref="O19:O26">
    <cfRule type="cellIs" dxfId="71" priority="7" operator="between">
      <formula>2.9</formula>
      <formula>3.1</formula>
    </cfRule>
    <cfRule type="cellIs" dxfId="70" priority="8" operator="between">
      <formula>1.9</formula>
      <formula>2.1</formula>
    </cfRule>
    <cfRule type="cellIs" dxfId="69" priority="9" operator="between">
      <formula>0.9</formula>
      <formula>1.1</formula>
    </cfRule>
  </conditionalFormatting>
  <conditionalFormatting sqref="O27:O34">
    <cfRule type="cellIs" dxfId="68" priority="4" operator="between">
      <formula>2.9</formula>
      <formula>3.1</formula>
    </cfRule>
    <cfRule type="cellIs" dxfId="67" priority="5" operator="between">
      <formula>1.9</formula>
      <formula>2.1</formula>
    </cfRule>
    <cfRule type="cellIs" dxfId="66" priority="6" operator="between">
      <formula>0.9</formula>
      <formula>1.1</formula>
    </cfRule>
  </conditionalFormatting>
  <conditionalFormatting sqref="O35:O42">
    <cfRule type="cellIs" dxfId="65" priority="1" operator="between">
      <formula>2.9</formula>
      <formula>3.1</formula>
    </cfRule>
    <cfRule type="cellIs" dxfId="64" priority="2" operator="between">
      <formula>1.9</formula>
      <formula>2.1</formula>
    </cfRule>
    <cfRule type="cellIs" dxfId="63" priority="3" operator="between">
      <formula>0.9</formula>
      <formula>1.1</formula>
    </cfRule>
  </conditionalFormatting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B42"/>
  <sheetViews>
    <sheetView topLeftCell="A12" zoomScale="125" zoomScaleNormal="125" workbookViewId="0">
      <selection activeCell="L29" sqref="L29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3" width="6.6640625" style="189" customWidth="1"/>
    <col min="14" max="14" width="6.6640625" style="52" customWidth="1"/>
    <col min="15" max="15" width="15.6640625" style="52" customWidth="1"/>
    <col min="16" max="16" width="12.6640625" style="52" customWidth="1"/>
    <col min="17" max="18" width="8.6640625" style="55" hidden="1" customWidth="1"/>
    <col min="19" max="19" width="10.33203125" style="52" hidden="1" customWidth="1"/>
    <col min="20" max="20" width="5.1640625" style="10" customWidth="1"/>
    <col min="21" max="21" width="6.6640625" style="10" customWidth="1"/>
    <col min="22" max="23" width="19.6640625" style="10" customWidth="1"/>
    <col min="24" max="24" width="6.6640625" style="52" customWidth="1"/>
    <col min="25" max="25" width="4.5" style="10" customWidth="1"/>
    <col min="26" max="26" width="5.6640625" style="10" customWidth="1"/>
    <col min="27" max="27" width="15.6640625" style="55" customWidth="1"/>
    <col min="28" max="28" width="25" style="55" customWidth="1"/>
    <col min="29" max="16384" width="9.1640625" style="10"/>
  </cols>
  <sheetData>
    <row r="1" spans="1:28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10" customHeight="1" thickBot="1" x14ac:dyDescent="0.25">
      <c r="A2" s="353"/>
      <c r="B2" s="354"/>
      <c r="C2" s="355" t="s">
        <v>36</v>
      </c>
      <c r="D2" s="356"/>
      <c r="E2" s="365" t="s">
        <v>2</v>
      </c>
      <c r="F2" s="365"/>
      <c r="G2" s="366"/>
      <c r="H2" s="88" t="s">
        <v>1</v>
      </c>
      <c r="I2" s="88" t="s">
        <v>49</v>
      </c>
      <c r="J2" s="88" t="s">
        <v>8</v>
      </c>
      <c r="K2" s="88" t="s">
        <v>52</v>
      </c>
      <c r="L2" s="207" t="s">
        <v>21</v>
      </c>
      <c r="M2" s="197" t="s">
        <v>23</v>
      </c>
      <c r="N2" s="196" t="s">
        <v>22</v>
      </c>
      <c r="O2" s="89" t="s">
        <v>5</v>
      </c>
      <c r="P2" s="90" t="s">
        <v>10</v>
      </c>
      <c r="Q2" s="448" t="s">
        <v>28</v>
      </c>
      <c r="R2" s="449"/>
      <c r="S2" s="450"/>
      <c r="T2" s="367"/>
      <c r="U2" s="368" t="s">
        <v>12</v>
      </c>
      <c r="V2" s="369"/>
      <c r="W2" s="463"/>
      <c r="X2" s="370"/>
      <c r="Y2" s="353"/>
      <c r="Z2" s="374" t="s">
        <v>13</v>
      </c>
      <c r="AA2" s="375"/>
      <c r="AB2" s="376"/>
    </row>
    <row r="3" spans="1:28" ht="10" customHeight="1" thickBot="1" x14ac:dyDescent="0.25">
      <c r="A3" s="353"/>
      <c r="B3" s="354"/>
      <c r="C3" s="357"/>
      <c r="D3" s="358"/>
      <c r="E3" s="378" t="s">
        <v>3</v>
      </c>
      <c r="F3" s="378"/>
      <c r="G3" s="438"/>
      <c r="H3" s="62" t="str">
        <f>IFERROR(VLOOKUP($J3,$Z$2:$AB$34,2,0),"")</f>
        <v>Mia Higson</v>
      </c>
      <c r="I3" s="235" t="str">
        <f>IFERROR(VLOOKUP($J3,$Z$2:$AB$34,3,0),"")</f>
        <v>St. Michael's Catholic High School</v>
      </c>
      <c r="J3" s="19">
        <v>287</v>
      </c>
      <c r="K3" s="250">
        <v>44.7</v>
      </c>
      <c r="L3" s="198" t="str">
        <f>IF($K3&lt;$D$40,IF($K3&gt;0,"NEW","" )," ")</f>
        <v xml:space="preserve"> </v>
      </c>
      <c r="M3" s="199" t="str">
        <f>IF($K3&lt;$D$41,IF($K3&gt;0,"YES","" )," ")</f>
        <v xml:space="preserve"> </v>
      </c>
      <c r="N3" s="200" t="str">
        <f>IF($K3&lt;$D$42,IF($K3&gt;0,"YES","" )," ")</f>
        <v xml:space="preserve"> </v>
      </c>
      <c r="O3" s="60">
        <f>IF(K3&gt;0,RANK(K3,$K$3:$K$10,1),"No Runner")</f>
        <v>1</v>
      </c>
      <c r="P3" s="61">
        <f t="shared" ref="P3:P34" si="0">IF(K3&gt;0,RANK(K3,$K$3:$K$34,1),"No Runner")</f>
        <v>2</v>
      </c>
      <c r="Q3" s="62" t="str">
        <f t="shared" ref="Q3:R34" si="1">H3</f>
        <v>Mia Higson</v>
      </c>
      <c r="R3" s="62" t="str">
        <f t="shared" si="1"/>
        <v>St. Michael's Catholic High School</v>
      </c>
      <c r="S3" s="63">
        <f t="shared" ref="S3:S34" si="2">J3</f>
        <v>287</v>
      </c>
      <c r="T3" s="367"/>
      <c r="U3" s="371"/>
      <c r="V3" s="372"/>
      <c r="W3" s="464"/>
      <c r="X3" s="373"/>
      <c r="Y3" s="353"/>
      <c r="Z3" s="47">
        <v>287</v>
      </c>
      <c r="AA3" s="125" t="s">
        <v>128</v>
      </c>
      <c r="AB3" s="174" t="s">
        <v>64</v>
      </c>
    </row>
    <row r="4" spans="1:28" ht="10" customHeight="1" x14ac:dyDescent="0.2">
      <c r="A4" s="353"/>
      <c r="B4" s="354"/>
      <c r="C4" s="357"/>
      <c r="D4" s="358"/>
      <c r="E4" s="380"/>
      <c r="F4" s="380"/>
      <c r="G4" s="439"/>
      <c r="H4" s="125" t="str">
        <f t="shared" ref="H4:H34" si="3">IFERROR(VLOOKUP($J4,$Z$2:$AB$34,2,0),"")</f>
        <v>Zoe Knight</v>
      </c>
      <c r="I4" s="125" t="str">
        <f t="shared" ref="I4:I34" si="4">IFERROR(VLOOKUP($J4,$Z$2:$AB$34,3,0),"")</f>
        <v>Royal Masonic School for Girls</v>
      </c>
      <c r="J4" s="16">
        <v>406</v>
      </c>
      <c r="K4" s="251">
        <v>46.6</v>
      </c>
      <c r="L4" s="201" t="str">
        <f t="shared" ref="L4:L42" si="5">IF($K4&lt;$D$40,IF($K4&gt;0,"NEW","" )," ")</f>
        <v xml:space="preserve"> </v>
      </c>
      <c r="M4" s="202" t="str">
        <f t="shared" ref="M4:M42" si="6">IF($K4&lt;$D$41,IF($K4&gt;0,"YES","" )," ")</f>
        <v xml:space="preserve"> </v>
      </c>
      <c r="N4" s="203" t="str">
        <f t="shared" ref="N4:N42" si="7">IF($K4&lt;$D$42,IF($K4&gt;0,"YES","" )," ")</f>
        <v xml:space="preserve"> </v>
      </c>
      <c r="O4" s="65">
        <f t="shared" ref="O4:O10" si="8">IF(K4&gt;0,RANK(K4,$K$3:$K$10,1),"No Runner")</f>
        <v>2</v>
      </c>
      <c r="P4" s="284">
        <f t="shared" si="0"/>
        <v>3</v>
      </c>
      <c r="Q4" s="67" t="str">
        <f t="shared" si="1"/>
        <v>Zoe Knight</v>
      </c>
      <c r="R4" s="67" t="str">
        <f t="shared" si="1"/>
        <v>Royal Masonic School for Girls</v>
      </c>
      <c r="S4" s="68">
        <f t="shared" si="2"/>
        <v>406</v>
      </c>
      <c r="T4" s="367"/>
      <c r="U4" s="383" t="s">
        <v>26</v>
      </c>
      <c r="V4" s="384"/>
      <c r="W4" s="441"/>
      <c r="X4" s="385"/>
      <c r="Y4" s="353"/>
      <c r="Z4" s="47">
        <v>339</v>
      </c>
      <c r="AA4" s="125" t="s">
        <v>129</v>
      </c>
      <c r="AB4" s="174" t="s">
        <v>81</v>
      </c>
    </row>
    <row r="5" spans="1:28" ht="10" customHeight="1" x14ac:dyDescent="0.2">
      <c r="A5" s="353"/>
      <c r="B5" s="354"/>
      <c r="C5" s="357"/>
      <c r="D5" s="358"/>
      <c r="E5" s="380"/>
      <c r="F5" s="380"/>
      <c r="G5" s="439"/>
      <c r="H5" s="125" t="str">
        <f t="shared" si="3"/>
        <v>Evie Light</v>
      </c>
      <c r="I5" s="125" t="str">
        <f t="shared" si="4"/>
        <v>Berkhamsted</v>
      </c>
      <c r="J5" s="16">
        <v>378</v>
      </c>
      <c r="K5" s="251">
        <v>46.7</v>
      </c>
      <c r="L5" s="201" t="str">
        <f t="shared" si="5"/>
        <v xml:space="preserve"> </v>
      </c>
      <c r="M5" s="202" t="str">
        <f t="shared" si="6"/>
        <v xml:space="preserve"> </v>
      </c>
      <c r="N5" s="203" t="str">
        <f t="shared" si="7"/>
        <v xml:space="preserve"> </v>
      </c>
      <c r="O5" s="65">
        <f t="shared" si="8"/>
        <v>3</v>
      </c>
      <c r="P5" s="284">
        <f t="shared" si="0"/>
        <v>4</v>
      </c>
      <c r="Q5" s="67" t="str">
        <f t="shared" si="1"/>
        <v>Evie Light</v>
      </c>
      <c r="R5" s="67" t="str">
        <f t="shared" si="1"/>
        <v>Berkhamsted</v>
      </c>
      <c r="S5" s="68">
        <f t="shared" si="2"/>
        <v>378</v>
      </c>
      <c r="T5" s="367"/>
      <c r="U5" s="386"/>
      <c r="V5" s="387"/>
      <c r="W5" s="442"/>
      <c r="X5" s="388"/>
      <c r="Y5" s="353"/>
      <c r="Z5" s="47">
        <v>378</v>
      </c>
      <c r="AA5" s="125" t="s">
        <v>130</v>
      </c>
      <c r="AB5" s="174" t="s">
        <v>120</v>
      </c>
    </row>
    <row r="6" spans="1:28" ht="10" customHeight="1" x14ac:dyDescent="0.2">
      <c r="A6" s="353"/>
      <c r="B6" s="354"/>
      <c r="C6" s="357"/>
      <c r="D6" s="358"/>
      <c r="E6" s="380"/>
      <c r="F6" s="380"/>
      <c r="G6" s="439"/>
      <c r="H6" s="125" t="str">
        <f t="shared" si="3"/>
        <v>Emily Roberts</v>
      </c>
      <c r="I6" s="125" t="str">
        <f t="shared" si="4"/>
        <v>Dame Alice Owens School</v>
      </c>
      <c r="J6" s="16">
        <v>408</v>
      </c>
      <c r="K6" s="251">
        <v>47.2</v>
      </c>
      <c r="L6" s="201" t="str">
        <f t="shared" si="5"/>
        <v xml:space="preserve"> </v>
      </c>
      <c r="M6" s="202" t="str">
        <f t="shared" si="6"/>
        <v xml:space="preserve"> </v>
      </c>
      <c r="N6" s="203" t="str">
        <f t="shared" si="7"/>
        <v xml:space="preserve"> </v>
      </c>
      <c r="O6" s="65">
        <f t="shared" si="8"/>
        <v>4</v>
      </c>
      <c r="P6" s="284">
        <f t="shared" si="0"/>
        <v>5</v>
      </c>
      <c r="Q6" s="67" t="str">
        <f t="shared" si="1"/>
        <v>Emily Roberts</v>
      </c>
      <c r="R6" s="67" t="str">
        <f t="shared" si="1"/>
        <v>Dame Alice Owens School</v>
      </c>
      <c r="S6" s="68">
        <f t="shared" si="2"/>
        <v>408</v>
      </c>
      <c r="T6" s="367"/>
      <c r="U6" s="386"/>
      <c r="V6" s="387"/>
      <c r="W6" s="442"/>
      <c r="X6" s="388"/>
      <c r="Y6" s="353"/>
      <c r="Z6" s="47">
        <v>406</v>
      </c>
      <c r="AA6" s="125" t="s">
        <v>131</v>
      </c>
      <c r="AB6" s="174" t="s">
        <v>58</v>
      </c>
    </row>
    <row r="7" spans="1:28" ht="10" customHeight="1" x14ac:dyDescent="0.2">
      <c r="A7" s="353"/>
      <c r="B7" s="354"/>
      <c r="C7" s="357"/>
      <c r="D7" s="358"/>
      <c r="E7" s="380"/>
      <c r="F7" s="380"/>
      <c r="G7" s="439"/>
      <c r="H7" s="125" t="str">
        <f t="shared" si="3"/>
        <v>Megan Gray</v>
      </c>
      <c r="I7" s="125" t="str">
        <f t="shared" si="4"/>
        <v>Beaumont</v>
      </c>
      <c r="J7" s="16">
        <v>339</v>
      </c>
      <c r="K7" s="251">
        <v>48.5</v>
      </c>
      <c r="L7" s="201" t="str">
        <f t="shared" si="5"/>
        <v xml:space="preserve"> </v>
      </c>
      <c r="M7" s="202" t="str">
        <f t="shared" si="6"/>
        <v xml:space="preserve"> </v>
      </c>
      <c r="N7" s="203" t="str">
        <f t="shared" si="7"/>
        <v xml:space="preserve"> </v>
      </c>
      <c r="O7" s="65">
        <f t="shared" si="8"/>
        <v>5</v>
      </c>
      <c r="P7" s="284">
        <f t="shared" si="0"/>
        <v>6</v>
      </c>
      <c r="Q7" s="67" t="str">
        <f t="shared" si="1"/>
        <v>Megan Gray</v>
      </c>
      <c r="R7" s="67" t="str">
        <f t="shared" si="1"/>
        <v>Beaumont</v>
      </c>
      <c r="S7" s="68">
        <f t="shared" si="2"/>
        <v>339</v>
      </c>
      <c r="T7" s="367"/>
      <c r="U7" s="383" t="s">
        <v>18</v>
      </c>
      <c r="V7" s="384"/>
      <c r="W7" s="441"/>
      <c r="X7" s="385"/>
      <c r="Y7" s="353"/>
      <c r="Z7" s="47">
        <v>408</v>
      </c>
      <c r="AA7" s="125" t="s">
        <v>132</v>
      </c>
      <c r="AB7" s="174" t="s">
        <v>133</v>
      </c>
    </row>
    <row r="8" spans="1:28" ht="10" customHeight="1" x14ac:dyDescent="0.2">
      <c r="A8" s="353"/>
      <c r="B8" s="354"/>
      <c r="C8" s="357"/>
      <c r="D8" s="358"/>
      <c r="E8" s="380"/>
      <c r="F8" s="380"/>
      <c r="G8" s="439"/>
      <c r="H8" s="125" t="str">
        <f t="shared" si="3"/>
        <v/>
      </c>
      <c r="I8" s="125" t="str">
        <f t="shared" si="4"/>
        <v/>
      </c>
      <c r="J8" s="16"/>
      <c r="K8" s="251"/>
      <c r="L8" s="201" t="str">
        <f t="shared" si="5"/>
        <v/>
      </c>
      <c r="M8" s="202" t="str">
        <f t="shared" si="6"/>
        <v/>
      </c>
      <c r="N8" s="203" t="str">
        <f t="shared" si="7"/>
        <v/>
      </c>
      <c r="O8" s="65" t="str">
        <f t="shared" si="8"/>
        <v>No Runner</v>
      </c>
      <c r="P8" s="284" t="str">
        <f t="shared" si="0"/>
        <v>No Runner</v>
      </c>
      <c r="Q8" s="67" t="str">
        <f t="shared" si="1"/>
        <v/>
      </c>
      <c r="R8" s="67" t="str">
        <f t="shared" si="1"/>
        <v/>
      </c>
      <c r="S8" s="68">
        <f t="shared" si="2"/>
        <v>0</v>
      </c>
      <c r="T8" s="367"/>
      <c r="U8" s="386"/>
      <c r="V8" s="387"/>
      <c r="W8" s="442"/>
      <c r="X8" s="388"/>
      <c r="Y8" s="353"/>
      <c r="Z8" s="47">
        <v>409</v>
      </c>
      <c r="AA8" s="125" t="s">
        <v>134</v>
      </c>
      <c r="AB8" s="174" t="s">
        <v>97</v>
      </c>
    </row>
    <row r="9" spans="1:28" ht="10" customHeight="1" x14ac:dyDescent="0.2">
      <c r="A9" s="353"/>
      <c r="B9" s="354"/>
      <c r="C9" s="357"/>
      <c r="D9" s="358"/>
      <c r="E9" s="380"/>
      <c r="F9" s="380"/>
      <c r="G9" s="439"/>
      <c r="H9" s="125" t="str">
        <f t="shared" si="3"/>
        <v/>
      </c>
      <c r="I9" s="125" t="str">
        <f t="shared" si="4"/>
        <v/>
      </c>
      <c r="J9" s="1"/>
      <c r="K9" s="251"/>
      <c r="L9" s="201" t="str">
        <f t="shared" si="5"/>
        <v/>
      </c>
      <c r="M9" s="202" t="str">
        <f t="shared" si="6"/>
        <v/>
      </c>
      <c r="N9" s="203" t="str">
        <f t="shared" si="7"/>
        <v/>
      </c>
      <c r="O9" s="65" t="str">
        <f t="shared" si="8"/>
        <v>No Runner</v>
      </c>
      <c r="P9" s="284" t="str">
        <f t="shared" si="0"/>
        <v>No Runner</v>
      </c>
      <c r="Q9" s="67" t="str">
        <f t="shared" si="1"/>
        <v/>
      </c>
      <c r="R9" s="67" t="str">
        <f t="shared" si="1"/>
        <v/>
      </c>
      <c r="S9" s="68">
        <f t="shared" si="2"/>
        <v>0</v>
      </c>
      <c r="T9" s="367"/>
      <c r="U9" s="386"/>
      <c r="V9" s="387"/>
      <c r="W9" s="442"/>
      <c r="X9" s="388"/>
      <c r="Y9" s="353"/>
      <c r="Z9" s="47">
        <v>426</v>
      </c>
      <c r="AA9" s="125" t="s">
        <v>135</v>
      </c>
      <c r="AB9" s="174" t="s">
        <v>89</v>
      </c>
    </row>
    <row r="10" spans="1:28" ht="10" customHeight="1" thickBot="1" x14ac:dyDescent="0.25">
      <c r="A10" s="353"/>
      <c r="B10" s="354"/>
      <c r="C10" s="357"/>
      <c r="D10" s="358"/>
      <c r="E10" s="382"/>
      <c r="F10" s="382"/>
      <c r="G10" s="440"/>
      <c r="H10" s="21" t="str">
        <f t="shared" si="3"/>
        <v/>
      </c>
      <c r="I10" s="21" t="str">
        <f t="shared" si="4"/>
        <v/>
      </c>
      <c r="J10" s="3"/>
      <c r="K10" s="252"/>
      <c r="L10" s="204" t="str">
        <f t="shared" si="5"/>
        <v/>
      </c>
      <c r="M10" s="205" t="str">
        <f t="shared" si="6"/>
        <v/>
      </c>
      <c r="N10" s="206" t="str">
        <f t="shared" si="7"/>
        <v/>
      </c>
      <c r="O10" s="70" t="str">
        <f t="shared" si="8"/>
        <v>No Runner</v>
      </c>
      <c r="P10" s="285" t="str">
        <f t="shared" si="0"/>
        <v>No Runner</v>
      </c>
      <c r="Q10" s="72" t="str">
        <f t="shared" si="1"/>
        <v/>
      </c>
      <c r="R10" s="72" t="str">
        <f t="shared" si="1"/>
        <v/>
      </c>
      <c r="S10" s="73">
        <f t="shared" si="2"/>
        <v>0</v>
      </c>
      <c r="T10" s="367"/>
      <c r="U10" s="389" t="s">
        <v>27</v>
      </c>
      <c r="V10" s="390"/>
      <c r="W10" s="390"/>
      <c r="X10" s="391"/>
      <c r="Y10" s="353"/>
      <c r="Z10" s="47">
        <v>437</v>
      </c>
      <c r="AA10" s="125" t="s">
        <v>136</v>
      </c>
      <c r="AB10" s="174" t="s">
        <v>104</v>
      </c>
    </row>
    <row r="11" spans="1:28" ht="10" customHeight="1" x14ac:dyDescent="0.2">
      <c r="A11" s="353"/>
      <c r="B11" s="354"/>
      <c r="C11" s="357"/>
      <c r="D11" s="358"/>
      <c r="E11" s="378" t="s">
        <v>4</v>
      </c>
      <c r="F11" s="378"/>
      <c r="G11" s="438"/>
      <c r="H11" s="18" t="str">
        <f t="shared" si="3"/>
        <v>Thalia Mann</v>
      </c>
      <c r="I11" s="18" t="str">
        <f t="shared" si="4"/>
        <v>Parmiter</v>
      </c>
      <c r="J11" s="19">
        <v>474</v>
      </c>
      <c r="K11" s="250">
        <v>42.3</v>
      </c>
      <c r="L11" s="198" t="str">
        <f t="shared" si="5"/>
        <v xml:space="preserve"> </v>
      </c>
      <c r="M11" s="199" t="str">
        <f t="shared" si="6"/>
        <v xml:space="preserve"> </v>
      </c>
      <c r="N11" s="200" t="str">
        <f t="shared" si="7"/>
        <v xml:space="preserve"> </v>
      </c>
      <c r="O11" s="60">
        <f>IF(K11&gt;0,RANK(K11,$K$11:$K$18,1),"No Runner")</f>
        <v>1</v>
      </c>
      <c r="P11" s="286">
        <f t="shared" si="0"/>
        <v>1</v>
      </c>
      <c r="Q11" s="62" t="str">
        <f t="shared" si="1"/>
        <v>Thalia Mann</v>
      </c>
      <c r="R11" s="62" t="str">
        <f t="shared" si="1"/>
        <v>Parmiter</v>
      </c>
      <c r="S11" s="63">
        <f t="shared" si="2"/>
        <v>474</v>
      </c>
      <c r="T11" s="367"/>
      <c r="U11" s="392"/>
      <c r="V11" s="393"/>
      <c r="W11" s="393"/>
      <c r="X11" s="394"/>
      <c r="Y11" s="353"/>
      <c r="Z11" s="47">
        <v>453</v>
      </c>
      <c r="AA11" s="125" t="s">
        <v>137</v>
      </c>
      <c r="AB11" s="174" t="s">
        <v>84</v>
      </c>
    </row>
    <row r="12" spans="1:28" ht="10" customHeight="1" x14ac:dyDescent="0.2">
      <c r="A12" s="353"/>
      <c r="B12" s="354"/>
      <c r="C12" s="357"/>
      <c r="D12" s="358"/>
      <c r="E12" s="380"/>
      <c r="F12" s="380"/>
      <c r="G12" s="439"/>
      <c r="H12" s="125" t="str">
        <f t="shared" si="3"/>
        <v>Olivia Bueno-nicholson</v>
      </c>
      <c r="I12" s="125" t="str">
        <f t="shared" si="4"/>
        <v>St Joan of Arc</v>
      </c>
      <c r="J12" s="16">
        <v>409</v>
      </c>
      <c r="K12" s="251">
        <v>54.1</v>
      </c>
      <c r="L12" s="201" t="str">
        <f t="shared" si="5"/>
        <v xml:space="preserve"> </v>
      </c>
      <c r="M12" s="202" t="str">
        <f t="shared" si="6"/>
        <v xml:space="preserve"> </v>
      </c>
      <c r="N12" s="203" t="str">
        <f t="shared" si="7"/>
        <v xml:space="preserve"> </v>
      </c>
      <c r="O12" s="65">
        <f t="shared" ref="O12:O18" si="9">IF(K12&gt;0,RANK(K12,$K$11:$K$18,1),"No Runner")</f>
        <v>2</v>
      </c>
      <c r="P12" s="284">
        <f t="shared" si="0"/>
        <v>7</v>
      </c>
      <c r="Q12" s="67" t="str">
        <f t="shared" si="1"/>
        <v>Olivia Bueno-nicholson</v>
      </c>
      <c r="R12" s="67" t="str">
        <f t="shared" si="1"/>
        <v>St Joan of Arc</v>
      </c>
      <c r="S12" s="68">
        <f t="shared" si="2"/>
        <v>409</v>
      </c>
      <c r="T12" s="367"/>
      <c r="U12" s="395"/>
      <c r="V12" s="396"/>
      <c r="W12" s="396"/>
      <c r="X12" s="397"/>
      <c r="Y12" s="353"/>
      <c r="Z12" s="47">
        <v>456</v>
      </c>
      <c r="AA12" s="125" t="s">
        <v>138</v>
      </c>
      <c r="AB12" s="174" t="s">
        <v>97</v>
      </c>
    </row>
    <row r="13" spans="1:28" ht="10" customHeight="1" x14ac:dyDescent="0.2">
      <c r="A13" s="353"/>
      <c r="B13" s="354"/>
      <c r="C13" s="357"/>
      <c r="D13" s="358"/>
      <c r="E13" s="380"/>
      <c r="F13" s="380"/>
      <c r="G13" s="439"/>
      <c r="H13" s="125" t="str">
        <f t="shared" si="3"/>
        <v>Jessica Sharp</v>
      </c>
      <c r="I13" s="125" t="str">
        <f t="shared" si="4"/>
        <v>St Joan of Arc</v>
      </c>
      <c r="J13" s="16">
        <v>456</v>
      </c>
      <c r="K13" s="251">
        <v>55.2</v>
      </c>
      <c r="L13" s="201" t="str">
        <f t="shared" si="5"/>
        <v xml:space="preserve"> </v>
      </c>
      <c r="M13" s="202" t="str">
        <f t="shared" si="6"/>
        <v xml:space="preserve"> </v>
      </c>
      <c r="N13" s="203" t="str">
        <f t="shared" si="7"/>
        <v xml:space="preserve"> </v>
      </c>
      <c r="O13" s="65">
        <f t="shared" si="9"/>
        <v>3</v>
      </c>
      <c r="P13" s="284">
        <f t="shared" si="0"/>
        <v>8</v>
      </c>
      <c r="Q13" s="67" t="str">
        <f t="shared" si="1"/>
        <v>Jessica Sharp</v>
      </c>
      <c r="R13" s="67" t="str">
        <f t="shared" si="1"/>
        <v>St Joan of Arc</v>
      </c>
      <c r="S13" s="68">
        <f t="shared" si="2"/>
        <v>456</v>
      </c>
      <c r="T13" s="367"/>
      <c r="U13" s="389" t="s">
        <v>17</v>
      </c>
      <c r="V13" s="390"/>
      <c r="W13" s="390"/>
      <c r="X13" s="391"/>
      <c r="Y13" s="353"/>
      <c r="Z13" s="47">
        <v>474</v>
      </c>
      <c r="AA13" s="125" t="s">
        <v>126</v>
      </c>
      <c r="AB13" s="174" t="s">
        <v>127</v>
      </c>
    </row>
    <row r="14" spans="1:28" ht="10" customHeight="1" x14ac:dyDescent="0.2">
      <c r="A14" s="353"/>
      <c r="B14" s="354"/>
      <c r="C14" s="357"/>
      <c r="D14" s="358"/>
      <c r="E14" s="380"/>
      <c r="F14" s="380"/>
      <c r="G14" s="439"/>
      <c r="H14" s="125" t="str">
        <f t="shared" si="3"/>
        <v>Lottie Drury</v>
      </c>
      <c r="I14" s="125" t="str">
        <f t="shared" si="4"/>
        <v>Tring School</v>
      </c>
      <c r="J14" s="16">
        <v>426</v>
      </c>
      <c r="K14" s="251">
        <v>59.4</v>
      </c>
      <c r="L14" s="201" t="str">
        <f t="shared" si="5"/>
        <v xml:space="preserve"> </v>
      </c>
      <c r="M14" s="202" t="str">
        <f t="shared" si="6"/>
        <v xml:space="preserve"> </v>
      </c>
      <c r="N14" s="203" t="str">
        <f t="shared" si="7"/>
        <v xml:space="preserve"> </v>
      </c>
      <c r="O14" s="65">
        <f t="shared" si="9"/>
        <v>4</v>
      </c>
      <c r="P14" s="284">
        <f t="shared" si="0"/>
        <v>9</v>
      </c>
      <c r="Q14" s="67" t="str">
        <f t="shared" si="1"/>
        <v>Lottie Drury</v>
      </c>
      <c r="R14" s="67" t="str">
        <f t="shared" si="1"/>
        <v>Tring School</v>
      </c>
      <c r="S14" s="68">
        <f t="shared" si="2"/>
        <v>426</v>
      </c>
      <c r="T14" s="367"/>
      <c r="U14" s="392"/>
      <c r="V14" s="393"/>
      <c r="W14" s="393"/>
      <c r="X14" s="394"/>
      <c r="Y14" s="353"/>
      <c r="Z14" s="47"/>
      <c r="AA14" s="125"/>
      <c r="AB14" s="174"/>
    </row>
    <row r="15" spans="1:28" ht="10" customHeight="1" x14ac:dyDescent="0.2">
      <c r="A15" s="353"/>
      <c r="B15" s="354"/>
      <c r="C15" s="357"/>
      <c r="D15" s="358"/>
      <c r="E15" s="380"/>
      <c r="F15" s="380"/>
      <c r="G15" s="439"/>
      <c r="H15" s="125" t="str">
        <f t="shared" si="3"/>
        <v/>
      </c>
      <c r="I15" s="125" t="str">
        <f t="shared" si="4"/>
        <v/>
      </c>
      <c r="J15" s="16"/>
      <c r="K15" s="251"/>
      <c r="L15" s="201" t="str">
        <f t="shared" si="5"/>
        <v/>
      </c>
      <c r="M15" s="202" t="str">
        <f t="shared" si="6"/>
        <v/>
      </c>
      <c r="N15" s="203" t="str">
        <f t="shared" si="7"/>
        <v/>
      </c>
      <c r="O15" s="65" t="str">
        <f t="shared" si="9"/>
        <v>No Runner</v>
      </c>
      <c r="P15" s="284" t="str">
        <f t="shared" si="0"/>
        <v>No Runner</v>
      </c>
      <c r="Q15" s="67" t="str">
        <f t="shared" si="1"/>
        <v/>
      </c>
      <c r="R15" s="67" t="str">
        <f t="shared" si="1"/>
        <v/>
      </c>
      <c r="S15" s="68">
        <f t="shared" si="2"/>
        <v>0</v>
      </c>
      <c r="T15" s="367"/>
      <c r="U15" s="395"/>
      <c r="V15" s="396"/>
      <c r="W15" s="396"/>
      <c r="X15" s="397"/>
      <c r="Y15" s="353"/>
      <c r="Z15" s="47"/>
      <c r="AA15" s="125"/>
      <c r="AB15" s="174"/>
    </row>
    <row r="16" spans="1:28" ht="10" customHeight="1" x14ac:dyDescent="0.2">
      <c r="A16" s="353"/>
      <c r="B16" s="354"/>
      <c r="C16" s="357"/>
      <c r="D16" s="358"/>
      <c r="E16" s="380"/>
      <c r="F16" s="380"/>
      <c r="G16" s="439"/>
      <c r="H16" s="125" t="str">
        <f t="shared" si="3"/>
        <v/>
      </c>
      <c r="I16" s="125" t="str">
        <f t="shared" si="4"/>
        <v/>
      </c>
      <c r="J16" s="16"/>
      <c r="K16" s="251"/>
      <c r="L16" s="201" t="str">
        <f t="shared" si="5"/>
        <v/>
      </c>
      <c r="M16" s="202" t="str">
        <f t="shared" si="6"/>
        <v/>
      </c>
      <c r="N16" s="203" t="str">
        <f t="shared" si="7"/>
        <v/>
      </c>
      <c r="O16" s="65" t="str">
        <f t="shared" si="9"/>
        <v>No Runner</v>
      </c>
      <c r="P16" s="284" t="str">
        <f t="shared" si="0"/>
        <v>No Runner</v>
      </c>
      <c r="Q16" s="67" t="str">
        <f t="shared" si="1"/>
        <v/>
      </c>
      <c r="R16" s="67" t="str">
        <f t="shared" si="1"/>
        <v/>
      </c>
      <c r="S16" s="68">
        <f t="shared" si="2"/>
        <v>0</v>
      </c>
      <c r="T16" s="367"/>
      <c r="U16" s="389" t="s">
        <v>19</v>
      </c>
      <c r="V16" s="390"/>
      <c r="W16" s="390"/>
      <c r="X16" s="391"/>
      <c r="Y16" s="353"/>
      <c r="Z16" s="47"/>
      <c r="AA16" s="125"/>
      <c r="AB16" s="174"/>
    </row>
    <row r="17" spans="1:28" ht="10" customHeight="1" x14ac:dyDescent="0.2">
      <c r="A17" s="353"/>
      <c r="B17" s="354"/>
      <c r="C17" s="357"/>
      <c r="D17" s="358"/>
      <c r="E17" s="380"/>
      <c r="F17" s="380"/>
      <c r="G17" s="439"/>
      <c r="H17" s="125" t="str">
        <f t="shared" si="3"/>
        <v/>
      </c>
      <c r="I17" s="125" t="str">
        <f t="shared" si="4"/>
        <v/>
      </c>
      <c r="J17" s="1"/>
      <c r="K17" s="251"/>
      <c r="L17" s="201" t="str">
        <f t="shared" si="5"/>
        <v/>
      </c>
      <c r="M17" s="202" t="str">
        <f t="shared" si="6"/>
        <v/>
      </c>
      <c r="N17" s="203" t="str">
        <f t="shared" si="7"/>
        <v/>
      </c>
      <c r="O17" s="65" t="str">
        <f t="shared" si="9"/>
        <v>No Runner</v>
      </c>
      <c r="P17" s="66" t="str">
        <f t="shared" si="0"/>
        <v>No Runner</v>
      </c>
      <c r="Q17" s="67" t="str">
        <f t="shared" si="1"/>
        <v/>
      </c>
      <c r="R17" s="67" t="str">
        <f t="shared" si="1"/>
        <v/>
      </c>
      <c r="S17" s="68">
        <f t="shared" si="2"/>
        <v>0</v>
      </c>
      <c r="T17" s="367"/>
      <c r="U17" s="392"/>
      <c r="V17" s="393"/>
      <c r="W17" s="393"/>
      <c r="X17" s="394"/>
      <c r="Y17" s="353"/>
      <c r="Z17" s="47"/>
      <c r="AA17" s="125"/>
      <c r="AB17" s="174"/>
    </row>
    <row r="18" spans="1:28" ht="10" customHeight="1" thickBot="1" x14ac:dyDescent="0.25">
      <c r="A18" s="353"/>
      <c r="B18" s="354"/>
      <c r="C18" s="357"/>
      <c r="D18" s="358"/>
      <c r="E18" s="382"/>
      <c r="F18" s="382"/>
      <c r="G18" s="440"/>
      <c r="H18" s="11" t="str">
        <f t="shared" si="3"/>
        <v/>
      </c>
      <c r="I18" s="13" t="str">
        <f t="shared" si="4"/>
        <v/>
      </c>
      <c r="J18" s="3"/>
      <c r="K18" s="252"/>
      <c r="L18" s="204" t="str">
        <f t="shared" si="5"/>
        <v/>
      </c>
      <c r="M18" s="205" t="str">
        <f t="shared" si="6"/>
        <v/>
      </c>
      <c r="N18" s="206" t="str">
        <f t="shared" si="7"/>
        <v/>
      </c>
      <c r="O18" s="70" t="str">
        <f t="shared" si="9"/>
        <v>No Runner</v>
      </c>
      <c r="P18" s="71" t="str">
        <f t="shared" si="0"/>
        <v>No Runner</v>
      </c>
      <c r="Q18" s="72" t="str">
        <f t="shared" si="1"/>
        <v/>
      </c>
      <c r="R18" s="72" t="str">
        <f t="shared" si="1"/>
        <v/>
      </c>
      <c r="S18" s="73">
        <f t="shared" si="2"/>
        <v>0</v>
      </c>
      <c r="T18" s="367"/>
      <c r="U18" s="395"/>
      <c r="V18" s="396"/>
      <c r="W18" s="396"/>
      <c r="X18" s="397"/>
      <c r="Y18" s="353"/>
      <c r="Z18" s="47"/>
      <c r="AA18" s="125"/>
      <c r="AB18" s="174"/>
    </row>
    <row r="19" spans="1:28" ht="10" customHeight="1" x14ac:dyDescent="0.2">
      <c r="A19" s="353"/>
      <c r="B19" s="354"/>
      <c r="C19" s="357"/>
      <c r="D19" s="358"/>
      <c r="E19" s="378" t="s">
        <v>6</v>
      </c>
      <c r="F19" s="378"/>
      <c r="G19" s="438"/>
      <c r="H19" s="20" t="str">
        <f t="shared" si="3"/>
        <v/>
      </c>
      <c r="I19" s="20" t="str">
        <f t="shared" si="4"/>
        <v/>
      </c>
      <c r="J19" s="19"/>
      <c r="K19" s="250"/>
      <c r="L19" s="198" t="str">
        <f t="shared" si="5"/>
        <v/>
      </c>
      <c r="M19" s="199" t="str">
        <f t="shared" si="6"/>
        <v/>
      </c>
      <c r="N19" s="200" t="str">
        <f t="shared" si="7"/>
        <v/>
      </c>
      <c r="O19" s="60" t="str">
        <f>IF(K19&gt;0,RANK(K19,$K$19:$K$26,1),"No Runner")</f>
        <v>No Runner</v>
      </c>
      <c r="P19" s="61" t="str">
        <f t="shared" si="0"/>
        <v>No Runner</v>
      </c>
      <c r="Q19" s="62" t="str">
        <f t="shared" si="1"/>
        <v/>
      </c>
      <c r="R19" s="62" t="str">
        <f t="shared" si="1"/>
        <v/>
      </c>
      <c r="S19" s="63">
        <f t="shared" si="2"/>
        <v>0</v>
      </c>
      <c r="T19" s="367"/>
      <c r="U19" s="389" t="s">
        <v>20</v>
      </c>
      <c r="V19" s="390"/>
      <c r="W19" s="390"/>
      <c r="X19" s="391"/>
      <c r="Y19" s="353"/>
      <c r="Z19" s="47"/>
      <c r="AA19" s="125"/>
      <c r="AB19" s="174"/>
    </row>
    <row r="20" spans="1:28" ht="10" customHeight="1" x14ac:dyDescent="0.2">
      <c r="A20" s="353"/>
      <c r="B20" s="354"/>
      <c r="C20" s="357"/>
      <c r="D20" s="358"/>
      <c r="E20" s="380"/>
      <c r="F20" s="380"/>
      <c r="G20" s="439"/>
      <c r="H20" s="15" t="str">
        <f t="shared" si="3"/>
        <v/>
      </c>
      <c r="I20" s="15" t="str">
        <f t="shared" si="4"/>
        <v/>
      </c>
      <c r="J20" s="16"/>
      <c r="K20" s="251"/>
      <c r="L20" s="201" t="str">
        <f t="shared" si="5"/>
        <v/>
      </c>
      <c r="M20" s="202" t="str">
        <f t="shared" si="6"/>
        <v/>
      </c>
      <c r="N20" s="203" t="str">
        <f t="shared" si="7"/>
        <v/>
      </c>
      <c r="O20" s="65" t="str">
        <f t="shared" ref="O20:O26" si="10">IF(K20&gt;0,RANK(K20,$K$19:$K$26,1),"No Runner")</f>
        <v>No Runner</v>
      </c>
      <c r="P20" s="66" t="str">
        <f t="shared" si="0"/>
        <v>No Runner</v>
      </c>
      <c r="Q20" s="67" t="str">
        <f t="shared" si="1"/>
        <v/>
      </c>
      <c r="R20" s="67" t="str">
        <f t="shared" si="1"/>
        <v/>
      </c>
      <c r="S20" s="68">
        <f t="shared" si="2"/>
        <v>0</v>
      </c>
      <c r="T20" s="367"/>
      <c r="U20" s="392"/>
      <c r="V20" s="393"/>
      <c r="W20" s="393"/>
      <c r="X20" s="394"/>
      <c r="Y20" s="353"/>
      <c r="Z20" s="47"/>
      <c r="AA20" s="125"/>
      <c r="AB20" s="174"/>
    </row>
    <row r="21" spans="1:28" ht="10" customHeight="1" x14ac:dyDescent="0.2">
      <c r="A21" s="353"/>
      <c r="B21" s="354"/>
      <c r="C21" s="357"/>
      <c r="D21" s="358"/>
      <c r="E21" s="380"/>
      <c r="F21" s="380"/>
      <c r="G21" s="439"/>
      <c r="H21" s="14" t="str">
        <f t="shared" si="3"/>
        <v/>
      </c>
      <c r="I21" s="14" t="str">
        <f t="shared" si="4"/>
        <v/>
      </c>
      <c r="J21" s="16"/>
      <c r="K21" s="251"/>
      <c r="L21" s="201" t="str">
        <f t="shared" si="5"/>
        <v/>
      </c>
      <c r="M21" s="202" t="str">
        <f t="shared" si="6"/>
        <v/>
      </c>
      <c r="N21" s="203" t="str">
        <f t="shared" si="7"/>
        <v/>
      </c>
      <c r="O21" s="65" t="str">
        <f t="shared" si="10"/>
        <v>No Runner</v>
      </c>
      <c r="P21" s="66" t="str">
        <f t="shared" si="0"/>
        <v>No Runner</v>
      </c>
      <c r="Q21" s="67" t="str">
        <f t="shared" si="1"/>
        <v/>
      </c>
      <c r="R21" s="67" t="str">
        <f t="shared" si="1"/>
        <v/>
      </c>
      <c r="S21" s="68">
        <f t="shared" si="2"/>
        <v>0</v>
      </c>
      <c r="T21" s="367"/>
      <c r="U21" s="395"/>
      <c r="V21" s="396"/>
      <c r="W21" s="396"/>
      <c r="X21" s="397"/>
      <c r="Y21" s="353"/>
      <c r="Z21" s="47"/>
      <c r="AA21" s="125"/>
      <c r="AB21" s="174"/>
    </row>
    <row r="22" spans="1:28" ht="10" customHeight="1" x14ac:dyDescent="0.2">
      <c r="A22" s="353"/>
      <c r="B22" s="354"/>
      <c r="C22" s="357"/>
      <c r="D22" s="358"/>
      <c r="E22" s="380"/>
      <c r="F22" s="380"/>
      <c r="G22" s="439"/>
      <c r="H22" s="14" t="str">
        <f t="shared" si="3"/>
        <v/>
      </c>
      <c r="I22" s="14" t="str">
        <f t="shared" si="4"/>
        <v/>
      </c>
      <c r="J22" s="16"/>
      <c r="K22" s="251"/>
      <c r="L22" s="201" t="str">
        <f t="shared" si="5"/>
        <v/>
      </c>
      <c r="M22" s="202" t="str">
        <f t="shared" si="6"/>
        <v/>
      </c>
      <c r="N22" s="203" t="str">
        <f t="shared" si="7"/>
        <v/>
      </c>
      <c r="O22" s="65" t="str">
        <f t="shared" si="10"/>
        <v>No Runner</v>
      </c>
      <c r="P22" s="66" t="str">
        <f t="shared" si="0"/>
        <v>No Runner</v>
      </c>
      <c r="Q22" s="67" t="str">
        <f t="shared" si="1"/>
        <v/>
      </c>
      <c r="R22" s="67" t="str">
        <f t="shared" si="1"/>
        <v/>
      </c>
      <c r="S22" s="68">
        <f t="shared" si="2"/>
        <v>0</v>
      </c>
      <c r="T22" s="367"/>
      <c r="U22" s="402" t="s">
        <v>16</v>
      </c>
      <c r="V22" s="403"/>
      <c r="W22" s="403"/>
      <c r="X22" s="404"/>
      <c r="Y22" s="353"/>
      <c r="Z22" s="47"/>
      <c r="AA22" s="125"/>
      <c r="AB22" s="174"/>
    </row>
    <row r="23" spans="1:28" ht="10" customHeight="1" x14ac:dyDescent="0.2">
      <c r="A23" s="353"/>
      <c r="B23" s="354"/>
      <c r="C23" s="357"/>
      <c r="D23" s="358"/>
      <c r="E23" s="380"/>
      <c r="F23" s="380"/>
      <c r="G23" s="439"/>
      <c r="H23" s="15" t="str">
        <f t="shared" si="3"/>
        <v/>
      </c>
      <c r="I23" s="15" t="str">
        <f t="shared" si="4"/>
        <v/>
      </c>
      <c r="J23" s="16"/>
      <c r="K23" s="251"/>
      <c r="L23" s="201" t="str">
        <f t="shared" si="5"/>
        <v/>
      </c>
      <c r="M23" s="202" t="str">
        <f t="shared" si="6"/>
        <v/>
      </c>
      <c r="N23" s="203" t="str">
        <f t="shared" si="7"/>
        <v/>
      </c>
      <c r="O23" s="65" t="str">
        <f t="shared" si="10"/>
        <v>No Runner</v>
      </c>
      <c r="P23" s="66" t="str">
        <f t="shared" si="0"/>
        <v>No Runner</v>
      </c>
      <c r="Q23" s="67" t="str">
        <f t="shared" si="1"/>
        <v/>
      </c>
      <c r="R23" s="67" t="str">
        <f t="shared" si="1"/>
        <v/>
      </c>
      <c r="S23" s="68">
        <f t="shared" si="2"/>
        <v>0</v>
      </c>
      <c r="T23" s="367"/>
      <c r="U23" s="405"/>
      <c r="V23" s="406"/>
      <c r="W23" s="406"/>
      <c r="X23" s="407"/>
      <c r="Y23" s="353"/>
      <c r="Z23" s="47"/>
      <c r="AA23" s="125"/>
      <c r="AB23" s="174"/>
    </row>
    <row r="24" spans="1:28" ht="10" customHeight="1" x14ac:dyDescent="0.2">
      <c r="A24" s="353"/>
      <c r="B24" s="354"/>
      <c r="C24" s="357"/>
      <c r="D24" s="358"/>
      <c r="E24" s="380"/>
      <c r="F24" s="380"/>
      <c r="G24" s="439"/>
      <c r="H24" s="15" t="str">
        <f t="shared" si="3"/>
        <v/>
      </c>
      <c r="I24" s="15" t="str">
        <f t="shared" si="4"/>
        <v/>
      </c>
      <c r="J24" s="16"/>
      <c r="K24" s="251"/>
      <c r="L24" s="201" t="str">
        <f t="shared" si="5"/>
        <v/>
      </c>
      <c r="M24" s="202" t="str">
        <f t="shared" si="6"/>
        <v/>
      </c>
      <c r="N24" s="203" t="str">
        <f t="shared" si="7"/>
        <v/>
      </c>
      <c r="O24" s="65" t="str">
        <f t="shared" si="10"/>
        <v>No Runner</v>
      </c>
      <c r="P24" s="66" t="str">
        <f t="shared" si="0"/>
        <v>No Runner</v>
      </c>
      <c r="Q24" s="67" t="str">
        <f t="shared" si="1"/>
        <v/>
      </c>
      <c r="R24" s="67" t="str">
        <f t="shared" si="1"/>
        <v/>
      </c>
      <c r="S24" s="68">
        <f t="shared" si="2"/>
        <v>0</v>
      </c>
      <c r="T24" s="367"/>
      <c r="U24" s="408"/>
      <c r="V24" s="409"/>
      <c r="W24" s="409"/>
      <c r="X24" s="410"/>
      <c r="Y24" s="353"/>
      <c r="Z24" s="47"/>
      <c r="AA24" s="125"/>
      <c r="AB24" s="174"/>
    </row>
    <row r="25" spans="1:28" ht="10" customHeight="1" x14ac:dyDescent="0.2">
      <c r="A25" s="353"/>
      <c r="B25" s="354"/>
      <c r="C25" s="357"/>
      <c r="D25" s="358"/>
      <c r="E25" s="380"/>
      <c r="F25" s="380"/>
      <c r="G25" s="439"/>
      <c r="H25" s="9" t="str">
        <f t="shared" si="3"/>
        <v/>
      </c>
      <c r="I25" s="12" t="str">
        <f t="shared" si="4"/>
        <v/>
      </c>
      <c r="J25" s="1"/>
      <c r="K25" s="251"/>
      <c r="L25" s="201" t="str">
        <f t="shared" si="5"/>
        <v/>
      </c>
      <c r="M25" s="202" t="str">
        <f t="shared" si="6"/>
        <v/>
      </c>
      <c r="N25" s="203" t="str">
        <f t="shared" si="7"/>
        <v/>
      </c>
      <c r="O25" s="65" t="str">
        <f t="shared" si="10"/>
        <v>No Runner</v>
      </c>
      <c r="P25" s="66" t="str">
        <f t="shared" si="0"/>
        <v>No Runner</v>
      </c>
      <c r="Q25" s="67" t="str">
        <f t="shared" si="1"/>
        <v/>
      </c>
      <c r="R25" s="67" t="str">
        <f t="shared" si="1"/>
        <v/>
      </c>
      <c r="S25" s="68">
        <f t="shared" si="2"/>
        <v>0</v>
      </c>
      <c r="T25" s="367"/>
      <c r="U25" s="411"/>
      <c r="V25" s="412"/>
      <c r="W25" s="443"/>
      <c r="X25" s="413"/>
      <c r="Y25" s="353"/>
      <c r="Z25" s="47"/>
      <c r="AA25" s="125"/>
      <c r="AB25" s="174"/>
    </row>
    <row r="26" spans="1:28" ht="10" customHeight="1" thickBot="1" x14ac:dyDescent="0.25">
      <c r="A26" s="353"/>
      <c r="B26" s="354"/>
      <c r="C26" s="357"/>
      <c r="D26" s="358"/>
      <c r="E26" s="382"/>
      <c r="F26" s="382"/>
      <c r="G26" s="440"/>
      <c r="H26" s="11" t="str">
        <f t="shared" si="3"/>
        <v/>
      </c>
      <c r="I26" s="13" t="str">
        <f t="shared" si="4"/>
        <v/>
      </c>
      <c r="J26" s="3"/>
      <c r="K26" s="252"/>
      <c r="L26" s="204" t="str">
        <f t="shared" si="5"/>
        <v/>
      </c>
      <c r="M26" s="205" t="str">
        <f t="shared" si="6"/>
        <v/>
      </c>
      <c r="N26" s="206" t="str">
        <f t="shared" si="7"/>
        <v/>
      </c>
      <c r="O26" s="70" t="str">
        <f t="shared" si="10"/>
        <v>No Runner</v>
      </c>
      <c r="P26" s="71" t="str">
        <f t="shared" si="0"/>
        <v>No Runner</v>
      </c>
      <c r="Q26" s="72" t="str">
        <f t="shared" si="1"/>
        <v/>
      </c>
      <c r="R26" s="72" t="str">
        <f t="shared" si="1"/>
        <v/>
      </c>
      <c r="S26" s="73">
        <f t="shared" si="2"/>
        <v>0</v>
      </c>
      <c r="T26" s="367"/>
      <c r="U26" s="411"/>
      <c r="V26" s="412"/>
      <c r="W26" s="443"/>
      <c r="X26" s="413"/>
      <c r="Y26" s="353"/>
      <c r="Z26" s="47"/>
      <c r="AA26" s="125"/>
      <c r="AB26" s="174"/>
    </row>
    <row r="27" spans="1:28" ht="10" customHeight="1" x14ac:dyDescent="0.2">
      <c r="A27" s="353"/>
      <c r="B27" s="354"/>
      <c r="C27" s="357"/>
      <c r="D27" s="358"/>
      <c r="E27" s="465" t="s">
        <v>9</v>
      </c>
      <c r="F27" s="430"/>
      <c r="G27" s="431"/>
      <c r="H27" s="23" t="str">
        <f t="shared" si="3"/>
        <v/>
      </c>
      <c r="I27" s="23" t="str">
        <f t="shared" si="4"/>
        <v/>
      </c>
      <c r="J27" s="19"/>
      <c r="K27" s="250"/>
      <c r="L27" s="198" t="str">
        <f t="shared" si="5"/>
        <v/>
      </c>
      <c r="M27" s="199" t="str">
        <f t="shared" si="6"/>
        <v/>
      </c>
      <c r="N27" s="200" t="str">
        <f t="shared" si="7"/>
        <v/>
      </c>
      <c r="O27" s="74" t="str">
        <f>IF(K27&gt;0,RANK(K27,$K$27:$K$34,1),"No Runner")</f>
        <v>No Runner</v>
      </c>
      <c r="P27" s="61" t="str">
        <f t="shared" si="0"/>
        <v>No Runner</v>
      </c>
      <c r="Q27" s="62" t="str">
        <f t="shared" si="1"/>
        <v/>
      </c>
      <c r="R27" s="62" t="str">
        <f t="shared" si="1"/>
        <v/>
      </c>
      <c r="S27" s="63">
        <f t="shared" si="2"/>
        <v>0</v>
      </c>
      <c r="T27" s="367"/>
      <c r="U27" s="411"/>
      <c r="V27" s="412"/>
      <c r="W27" s="443"/>
      <c r="X27" s="413"/>
      <c r="Y27" s="353"/>
      <c r="Z27" s="47"/>
      <c r="AA27" s="125"/>
      <c r="AB27" s="174"/>
    </row>
    <row r="28" spans="1:28" ht="10" customHeight="1" x14ac:dyDescent="0.2">
      <c r="A28" s="353"/>
      <c r="B28" s="354"/>
      <c r="C28" s="357"/>
      <c r="D28" s="358"/>
      <c r="E28" s="466"/>
      <c r="F28" s="433"/>
      <c r="G28" s="434"/>
      <c r="H28" s="24" t="str">
        <f t="shared" si="3"/>
        <v/>
      </c>
      <c r="I28" s="24" t="str">
        <f t="shared" si="4"/>
        <v/>
      </c>
      <c r="J28" s="16"/>
      <c r="K28" s="251"/>
      <c r="L28" s="201" t="str">
        <f t="shared" si="5"/>
        <v/>
      </c>
      <c r="M28" s="202" t="str">
        <f t="shared" si="6"/>
        <v/>
      </c>
      <c r="N28" s="203" t="str">
        <f t="shared" si="7"/>
        <v/>
      </c>
      <c r="O28" s="83" t="str">
        <f t="shared" ref="O28:O34" si="11">IF(K28&gt;0,RANK(K28,$K$27:$K$34,1),"No Runner")</f>
        <v>No Runner</v>
      </c>
      <c r="P28" s="66" t="str">
        <f t="shared" si="0"/>
        <v>No Runner</v>
      </c>
      <c r="Q28" s="67" t="str">
        <f t="shared" si="1"/>
        <v/>
      </c>
      <c r="R28" s="67" t="str">
        <f t="shared" si="1"/>
        <v/>
      </c>
      <c r="S28" s="68">
        <f t="shared" si="2"/>
        <v>0</v>
      </c>
      <c r="T28" s="367"/>
      <c r="U28" s="411"/>
      <c r="V28" s="412"/>
      <c r="W28" s="443"/>
      <c r="X28" s="413"/>
      <c r="Y28" s="353"/>
      <c r="Z28" s="47"/>
      <c r="AA28" s="125"/>
      <c r="AB28" s="174"/>
    </row>
    <row r="29" spans="1:28" ht="10" customHeight="1" x14ac:dyDescent="0.2">
      <c r="A29" s="353"/>
      <c r="B29" s="354"/>
      <c r="C29" s="357"/>
      <c r="D29" s="358"/>
      <c r="E29" s="466"/>
      <c r="F29" s="433"/>
      <c r="G29" s="434"/>
      <c r="H29" s="25" t="str">
        <f t="shared" si="3"/>
        <v/>
      </c>
      <c r="I29" s="25" t="str">
        <f t="shared" si="4"/>
        <v/>
      </c>
      <c r="J29" s="16"/>
      <c r="K29" s="251"/>
      <c r="L29" s="201" t="str">
        <f t="shared" si="5"/>
        <v/>
      </c>
      <c r="M29" s="202" t="str">
        <f t="shared" si="6"/>
        <v/>
      </c>
      <c r="N29" s="203" t="str">
        <f t="shared" si="7"/>
        <v/>
      </c>
      <c r="O29" s="83" t="str">
        <f t="shared" si="11"/>
        <v>No Runner</v>
      </c>
      <c r="P29" s="66" t="str">
        <f t="shared" si="0"/>
        <v>No Runner</v>
      </c>
      <c r="Q29" s="67" t="str">
        <f t="shared" si="1"/>
        <v/>
      </c>
      <c r="R29" s="67" t="str">
        <f t="shared" si="1"/>
        <v/>
      </c>
      <c r="S29" s="68">
        <f t="shared" si="2"/>
        <v>0</v>
      </c>
      <c r="T29" s="367"/>
      <c r="U29" s="411"/>
      <c r="V29" s="412"/>
      <c r="W29" s="443"/>
      <c r="X29" s="413"/>
      <c r="Y29" s="353"/>
      <c r="Z29" s="47"/>
      <c r="AA29" s="125"/>
      <c r="AB29" s="174"/>
    </row>
    <row r="30" spans="1:28" ht="10" customHeight="1" thickBot="1" x14ac:dyDescent="0.25">
      <c r="A30" s="353"/>
      <c r="B30" s="354"/>
      <c r="C30" s="357"/>
      <c r="D30" s="358"/>
      <c r="E30" s="466"/>
      <c r="F30" s="433"/>
      <c r="G30" s="434"/>
      <c r="H30" s="24" t="str">
        <f t="shared" si="3"/>
        <v/>
      </c>
      <c r="I30" s="24" t="str">
        <f t="shared" si="4"/>
        <v/>
      </c>
      <c r="J30" s="16"/>
      <c r="K30" s="251"/>
      <c r="L30" s="201" t="str">
        <f t="shared" si="5"/>
        <v/>
      </c>
      <c r="M30" s="202" t="str">
        <f t="shared" si="6"/>
        <v/>
      </c>
      <c r="N30" s="203" t="str">
        <f t="shared" si="7"/>
        <v/>
      </c>
      <c r="O30" s="83" t="str">
        <f t="shared" si="11"/>
        <v>No Runner</v>
      </c>
      <c r="P30" s="66" t="str">
        <f t="shared" si="0"/>
        <v>No Runner</v>
      </c>
      <c r="Q30" s="67" t="str">
        <f t="shared" si="1"/>
        <v/>
      </c>
      <c r="R30" s="67" t="str">
        <f t="shared" si="1"/>
        <v/>
      </c>
      <c r="S30" s="68">
        <f t="shared" si="2"/>
        <v>0</v>
      </c>
      <c r="T30" s="367"/>
      <c r="U30" s="414"/>
      <c r="V30" s="415"/>
      <c r="W30" s="444"/>
      <c r="X30" s="416"/>
      <c r="Y30" s="353"/>
      <c r="Z30" s="47"/>
      <c r="AA30" s="125"/>
      <c r="AB30" s="174"/>
    </row>
    <row r="31" spans="1:28" ht="10" customHeight="1" thickBot="1" x14ac:dyDescent="0.25">
      <c r="A31" s="353"/>
      <c r="B31" s="354"/>
      <c r="C31" s="357"/>
      <c r="D31" s="358"/>
      <c r="E31" s="466"/>
      <c r="F31" s="433"/>
      <c r="G31" s="434"/>
      <c r="H31" s="24" t="str">
        <f t="shared" si="3"/>
        <v/>
      </c>
      <c r="I31" s="24" t="str">
        <f t="shared" si="4"/>
        <v/>
      </c>
      <c r="J31" s="16"/>
      <c r="K31" s="251"/>
      <c r="L31" s="201" t="str">
        <f t="shared" si="5"/>
        <v/>
      </c>
      <c r="M31" s="202" t="str">
        <f t="shared" si="6"/>
        <v/>
      </c>
      <c r="N31" s="203" t="str">
        <f t="shared" si="7"/>
        <v/>
      </c>
      <c r="O31" s="83" t="str">
        <f t="shared" si="11"/>
        <v>No Runner</v>
      </c>
      <c r="P31" s="66" t="str">
        <f t="shared" si="0"/>
        <v>No Runner</v>
      </c>
      <c r="Q31" s="67" t="str">
        <f t="shared" si="1"/>
        <v/>
      </c>
      <c r="R31" s="67" t="str">
        <f t="shared" si="1"/>
        <v/>
      </c>
      <c r="S31" s="68">
        <f t="shared" si="2"/>
        <v>0</v>
      </c>
      <c r="T31" s="367"/>
      <c r="U31" s="53"/>
      <c r="V31" s="53"/>
      <c r="W31" s="53"/>
      <c r="Y31" s="353"/>
      <c r="Z31" s="47"/>
      <c r="AA31" s="125"/>
      <c r="AB31" s="174"/>
    </row>
    <row r="32" spans="1:28" ht="10" customHeight="1" thickBot="1" x14ac:dyDescent="0.25">
      <c r="A32" s="353"/>
      <c r="B32" s="354"/>
      <c r="C32" s="357"/>
      <c r="D32" s="358"/>
      <c r="E32" s="466"/>
      <c r="F32" s="433"/>
      <c r="G32" s="434"/>
      <c r="H32" s="24" t="str">
        <f t="shared" si="3"/>
        <v/>
      </c>
      <c r="I32" s="24" t="str">
        <f t="shared" si="4"/>
        <v/>
      </c>
      <c r="J32" s="16"/>
      <c r="K32" s="251"/>
      <c r="L32" s="201" t="str">
        <f t="shared" si="5"/>
        <v/>
      </c>
      <c r="M32" s="202" t="str">
        <f t="shared" si="6"/>
        <v/>
      </c>
      <c r="N32" s="203" t="str">
        <f t="shared" si="7"/>
        <v/>
      </c>
      <c r="O32" s="83" t="str">
        <f t="shared" si="11"/>
        <v>No Runner</v>
      </c>
      <c r="P32" s="66" t="str">
        <f t="shared" si="0"/>
        <v>No Runner</v>
      </c>
      <c r="Q32" s="67" t="str">
        <f t="shared" si="1"/>
        <v/>
      </c>
      <c r="R32" s="67" t="str">
        <f t="shared" si="1"/>
        <v/>
      </c>
      <c r="S32" s="68">
        <f t="shared" si="2"/>
        <v>0</v>
      </c>
      <c r="T32" s="367"/>
      <c r="U32" s="454" t="s">
        <v>37</v>
      </c>
      <c r="V32" s="455"/>
      <c r="W32" s="455"/>
      <c r="X32" s="456"/>
      <c r="Y32" s="353"/>
      <c r="Z32" s="47"/>
      <c r="AA32" s="125"/>
      <c r="AB32" s="174"/>
    </row>
    <row r="33" spans="1:28" ht="10" customHeight="1" x14ac:dyDescent="0.2">
      <c r="A33" s="426"/>
      <c r="B33" s="427" t="s">
        <v>11</v>
      </c>
      <c r="C33" s="357"/>
      <c r="D33" s="358"/>
      <c r="E33" s="466"/>
      <c r="F33" s="433"/>
      <c r="G33" s="434"/>
      <c r="H33" s="25" t="str">
        <f t="shared" si="3"/>
        <v/>
      </c>
      <c r="I33" s="25" t="str">
        <f t="shared" si="4"/>
        <v/>
      </c>
      <c r="J33" s="16"/>
      <c r="K33" s="251"/>
      <c r="L33" s="201" t="str">
        <f t="shared" si="5"/>
        <v/>
      </c>
      <c r="M33" s="202" t="str">
        <f t="shared" si="6"/>
        <v/>
      </c>
      <c r="N33" s="203" t="str">
        <f t="shared" si="7"/>
        <v/>
      </c>
      <c r="O33" s="83" t="str">
        <f t="shared" si="11"/>
        <v>No Runner</v>
      </c>
      <c r="P33" s="66" t="str">
        <f t="shared" si="0"/>
        <v>No Runner</v>
      </c>
      <c r="Q33" s="67" t="str">
        <f t="shared" si="1"/>
        <v/>
      </c>
      <c r="R33" s="67" t="str">
        <f t="shared" si="1"/>
        <v/>
      </c>
      <c r="S33" s="68">
        <f t="shared" si="2"/>
        <v>0</v>
      </c>
      <c r="T33" s="367"/>
      <c r="U33" s="457"/>
      <c r="V33" s="458"/>
      <c r="W33" s="458"/>
      <c r="X33" s="459"/>
      <c r="Y33" s="353"/>
      <c r="Z33" s="47"/>
      <c r="AA33" s="125"/>
      <c r="AB33" s="174"/>
    </row>
    <row r="34" spans="1:28" ht="10" customHeight="1" thickBot="1" x14ac:dyDescent="0.25">
      <c r="A34" s="426"/>
      <c r="B34" s="428"/>
      <c r="C34" s="357"/>
      <c r="D34" s="358"/>
      <c r="E34" s="467"/>
      <c r="F34" s="436"/>
      <c r="G34" s="437"/>
      <c r="H34" s="13" t="str">
        <f t="shared" si="3"/>
        <v/>
      </c>
      <c r="I34" s="13" t="str">
        <f t="shared" si="4"/>
        <v/>
      </c>
      <c r="J34" s="3"/>
      <c r="K34" s="252"/>
      <c r="L34" s="204" t="str">
        <f t="shared" si="5"/>
        <v/>
      </c>
      <c r="M34" s="205" t="str">
        <f t="shared" si="6"/>
        <v/>
      </c>
      <c r="N34" s="206" t="str">
        <f t="shared" si="7"/>
        <v/>
      </c>
      <c r="O34" s="84" t="str">
        <f t="shared" si="11"/>
        <v>No Runner</v>
      </c>
      <c r="P34" s="71" t="str">
        <f t="shared" si="0"/>
        <v>No Runner</v>
      </c>
      <c r="Q34" s="72" t="str">
        <f t="shared" si="1"/>
        <v/>
      </c>
      <c r="R34" s="72" t="str">
        <f t="shared" si="1"/>
        <v/>
      </c>
      <c r="S34" s="73">
        <f t="shared" si="2"/>
        <v>0</v>
      </c>
      <c r="T34" s="367"/>
      <c r="U34" s="460"/>
      <c r="V34" s="461"/>
      <c r="W34" s="461"/>
      <c r="X34" s="462"/>
      <c r="Y34" s="353"/>
      <c r="Z34" s="48"/>
      <c r="AA34" s="173"/>
      <c r="AB34" s="175"/>
    </row>
    <row r="35" spans="1:28" ht="10" customHeight="1" x14ac:dyDescent="0.2">
      <c r="A35" s="426"/>
      <c r="B35" s="193">
        <v>1</v>
      </c>
      <c r="C35" s="357"/>
      <c r="D35" s="358"/>
      <c r="E35" s="420" t="s">
        <v>37</v>
      </c>
      <c r="F35" s="85">
        <v>4</v>
      </c>
      <c r="G35" s="80">
        <f>O35</f>
        <v>2</v>
      </c>
      <c r="H35" s="75" t="str">
        <f>IFERROR(VLOOKUP($B35,$P$3:$S$34,2,0),"")</f>
        <v>Thalia Mann</v>
      </c>
      <c r="I35" s="62" t="str">
        <f>IFERROR(VLOOKUP($B35,$P$3:$S$34,3,0),"")</f>
        <v>Parmiter</v>
      </c>
      <c r="J35" s="59">
        <f>IFERROR(VLOOKUP($B35,$P$3:$S$34,4,0),"")</f>
        <v>474</v>
      </c>
      <c r="K35" s="250">
        <v>46.8</v>
      </c>
      <c r="L35" s="198" t="str">
        <f t="shared" si="5"/>
        <v xml:space="preserve"> </v>
      </c>
      <c r="M35" s="199" t="str">
        <f t="shared" si="6"/>
        <v xml:space="preserve"> </v>
      </c>
      <c r="N35" s="200" t="str">
        <f t="shared" si="7"/>
        <v xml:space="preserve"> </v>
      </c>
      <c r="O35" s="74">
        <f t="shared" ref="O35:O42" si="12">IF(K35&gt;0,RANK(K35,$K$35:$K$42,1),"TBC")</f>
        <v>2</v>
      </c>
      <c r="P35" s="451" t="str">
        <f>Entries!A1</f>
        <v>Junior Girls</v>
      </c>
      <c r="Q35" s="33"/>
      <c r="R35" s="33"/>
      <c r="S35" s="33"/>
      <c r="T35" s="87"/>
      <c r="U35" s="57">
        <v>1</v>
      </c>
      <c r="V35" s="58" t="str">
        <f t="shared" ref="V35:V42" si="13">IFERROR(VLOOKUP($U35,$G$35:$H$42,2,0),"")</f>
        <v>Mia Higson</v>
      </c>
      <c r="W35" s="238" t="str">
        <f>IFERROR(VLOOKUP($U35,$G$35:$I$42,3,0),"")</f>
        <v>St. Michael's Catholic High School</v>
      </c>
      <c r="X35" s="253">
        <f>IFERROR(VLOOKUP($U35,$G$35:$K$42,5,0),"")</f>
        <v>46.6</v>
      </c>
      <c r="Y35" s="353"/>
      <c r="Z35" s="354"/>
      <c r="AA35" s="354"/>
      <c r="AB35" s="354"/>
    </row>
    <row r="36" spans="1:28" ht="10" customHeight="1" x14ac:dyDescent="0.2">
      <c r="A36" s="426"/>
      <c r="B36" s="54">
        <v>2</v>
      </c>
      <c r="C36" s="357"/>
      <c r="D36" s="358"/>
      <c r="E36" s="420"/>
      <c r="F36" s="85">
        <v>5</v>
      </c>
      <c r="G36" s="81">
        <f t="shared" ref="G36:G42" si="14">O36</f>
        <v>1</v>
      </c>
      <c r="H36" s="76" t="str">
        <f t="shared" ref="H36:H42" si="15">IFERROR(VLOOKUP($B36,$P$3:$S$34,2,0),"")</f>
        <v>Mia Higson</v>
      </c>
      <c r="I36" s="233" t="str">
        <f t="shared" ref="I36:I42" si="16">IFERROR(VLOOKUP($B36,$P$3:$S$34,3,0),"")</f>
        <v>St. Michael's Catholic High School</v>
      </c>
      <c r="J36" s="77">
        <f t="shared" ref="J36:J42" si="17">IFERROR(VLOOKUP($B36,$P$3:$S$34,4,0),"")</f>
        <v>287</v>
      </c>
      <c r="K36" s="251">
        <v>46.6</v>
      </c>
      <c r="L36" s="201" t="str">
        <f t="shared" si="5"/>
        <v xml:space="preserve"> </v>
      </c>
      <c r="M36" s="202" t="str">
        <f t="shared" si="6"/>
        <v xml:space="preserve"> </v>
      </c>
      <c r="N36" s="203" t="str">
        <f t="shared" si="7"/>
        <v xml:space="preserve"> </v>
      </c>
      <c r="O36" s="83">
        <f t="shared" si="12"/>
        <v>1</v>
      </c>
      <c r="P36" s="452"/>
      <c r="Q36" s="33"/>
      <c r="R36" s="33"/>
      <c r="S36" s="33"/>
      <c r="T36" s="87"/>
      <c r="U36" s="49">
        <v>2</v>
      </c>
      <c r="V36" s="44" t="str">
        <f t="shared" si="13"/>
        <v>Thalia Mann</v>
      </c>
      <c r="W36" s="239" t="str">
        <f t="shared" ref="W36:W42" si="18">IFERROR(VLOOKUP($U36,$G$35:$I$42,3,0),"")</f>
        <v>Parmiter</v>
      </c>
      <c r="X36" s="254">
        <f t="shared" ref="X36:X42" si="19">IFERROR(VLOOKUP($U36,$G$35:$K$42,5,0),"")</f>
        <v>46.8</v>
      </c>
      <c r="Y36" s="353"/>
      <c r="Z36" s="353"/>
      <c r="AA36" s="353"/>
      <c r="AB36" s="353"/>
    </row>
    <row r="37" spans="1:28" ht="10" customHeight="1" thickBot="1" x14ac:dyDescent="0.25">
      <c r="A37" s="426"/>
      <c r="B37" s="54">
        <v>3</v>
      </c>
      <c r="C37" s="357"/>
      <c r="D37" s="358"/>
      <c r="E37" s="420"/>
      <c r="F37" s="85">
        <v>3</v>
      </c>
      <c r="G37" s="81">
        <f t="shared" si="14"/>
        <v>3</v>
      </c>
      <c r="H37" s="76" t="str">
        <f t="shared" si="15"/>
        <v>Zoe Knight</v>
      </c>
      <c r="I37" s="233" t="str">
        <f t="shared" si="16"/>
        <v>Royal Masonic School for Girls</v>
      </c>
      <c r="J37" s="77">
        <f t="shared" si="17"/>
        <v>406</v>
      </c>
      <c r="K37" s="251">
        <v>46.9</v>
      </c>
      <c r="L37" s="201" t="str">
        <f t="shared" si="5"/>
        <v xml:space="preserve"> </v>
      </c>
      <c r="M37" s="202" t="str">
        <f t="shared" si="6"/>
        <v xml:space="preserve"> </v>
      </c>
      <c r="N37" s="203" t="str">
        <f t="shared" si="7"/>
        <v xml:space="preserve"> </v>
      </c>
      <c r="O37" s="83">
        <f t="shared" si="12"/>
        <v>3</v>
      </c>
      <c r="P37" s="452"/>
      <c r="Q37" s="33"/>
      <c r="R37" s="33"/>
      <c r="S37" s="33"/>
      <c r="T37" s="87"/>
      <c r="U37" s="161">
        <v>3</v>
      </c>
      <c r="V37" s="162" t="str">
        <f t="shared" si="13"/>
        <v>Zoe Knight</v>
      </c>
      <c r="W37" s="240" t="str">
        <f t="shared" si="18"/>
        <v>Royal Masonic School for Girls</v>
      </c>
      <c r="X37" s="255">
        <f t="shared" si="19"/>
        <v>46.9</v>
      </c>
      <c r="Y37" s="353"/>
      <c r="Z37" s="353"/>
      <c r="AA37" s="353"/>
      <c r="AB37" s="353"/>
    </row>
    <row r="38" spans="1:28" ht="10" customHeight="1" thickBot="1" x14ac:dyDescent="0.25">
      <c r="A38" s="426"/>
      <c r="B38" s="54">
        <v>4</v>
      </c>
      <c r="C38" s="359"/>
      <c r="D38" s="360"/>
      <c r="E38" s="420"/>
      <c r="F38" s="85">
        <v>6</v>
      </c>
      <c r="G38" s="81">
        <f t="shared" si="14"/>
        <v>4</v>
      </c>
      <c r="H38" s="76" t="str">
        <f t="shared" si="15"/>
        <v>Evie Light</v>
      </c>
      <c r="I38" s="233" t="str">
        <f t="shared" si="16"/>
        <v>Berkhamsted</v>
      </c>
      <c r="J38" s="77">
        <f t="shared" si="17"/>
        <v>378</v>
      </c>
      <c r="K38" s="251">
        <v>47.7</v>
      </c>
      <c r="L38" s="201" t="str">
        <f t="shared" si="5"/>
        <v xml:space="preserve"> </v>
      </c>
      <c r="M38" s="202" t="str">
        <f t="shared" si="6"/>
        <v xml:space="preserve"> </v>
      </c>
      <c r="N38" s="203" t="str">
        <f t="shared" si="7"/>
        <v xml:space="preserve"> </v>
      </c>
      <c r="O38" s="83">
        <f t="shared" si="12"/>
        <v>4</v>
      </c>
      <c r="P38" s="452"/>
      <c r="Q38" s="33"/>
      <c r="R38" s="33"/>
      <c r="S38" s="33"/>
      <c r="T38" s="87"/>
      <c r="U38" s="163">
        <v>4</v>
      </c>
      <c r="V38" s="164" t="str">
        <f t="shared" si="13"/>
        <v>Evie Light</v>
      </c>
      <c r="W38" s="241" t="str">
        <f t="shared" si="18"/>
        <v>Berkhamsted</v>
      </c>
      <c r="X38" s="256">
        <f t="shared" si="19"/>
        <v>47.7</v>
      </c>
      <c r="Y38" s="353"/>
      <c r="Z38" s="353"/>
      <c r="AA38" s="353"/>
      <c r="AB38" s="353"/>
    </row>
    <row r="39" spans="1:28" ht="10" customHeight="1" thickBot="1" x14ac:dyDescent="0.25">
      <c r="A39" s="426"/>
      <c r="B39" s="54">
        <v>5</v>
      </c>
      <c r="C39" s="400" t="s">
        <v>24</v>
      </c>
      <c r="D39" s="401"/>
      <c r="E39" s="420"/>
      <c r="F39" s="85">
        <v>2</v>
      </c>
      <c r="G39" s="81">
        <f t="shared" si="14"/>
        <v>5</v>
      </c>
      <c r="H39" s="76" t="str">
        <f t="shared" si="15"/>
        <v>Emily Roberts</v>
      </c>
      <c r="I39" s="233" t="str">
        <f t="shared" si="16"/>
        <v>Dame Alice Owens School</v>
      </c>
      <c r="J39" s="77">
        <f t="shared" si="17"/>
        <v>408</v>
      </c>
      <c r="K39" s="251">
        <v>48.6</v>
      </c>
      <c r="L39" s="201" t="str">
        <f t="shared" si="5"/>
        <v xml:space="preserve"> </v>
      </c>
      <c r="M39" s="202" t="str">
        <f t="shared" si="6"/>
        <v xml:space="preserve"> </v>
      </c>
      <c r="N39" s="203" t="str">
        <f t="shared" si="7"/>
        <v xml:space="preserve"> </v>
      </c>
      <c r="O39" s="83">
        <f t="shared" si="12"/>
        <v>5</v>
      </c>
      <c r="P39" s="452"/>
      <c r="Q39" s="33"/>
      <c r="R39" s="33"/>
      <c r="S39" s="33"/>
      <c r="T39" s="87"/>
      <c r="U39" s="35">
        <v>5</v>
      </c>
      <c r="V39" s="45" t="str">
        <f t="shared" si="13"/>
        <v>Emily Roberts</v>
      </c>
      <c r="W39" s="242" t="str">
        <f t="shared" si="18"/>
        <v>Dame Alice Owens School</v>
      </c>
      <c r="X39" s="257">
        <f t="shared" si="19"/>
        <v>48.6</v>
      </c>
      <c r="Y39" s="353"/>
      <c r="Z39" s="353"/>
      <c r="AA39" s="353"/>
      <c r="AB39" s="353"/>
    </row>
    <row r="40" spans="1:28" ht="10" customHeight="1" x14ac:dyDescent="0.2">
      <c r="A40" s="426"/>
      <c r="B40" s="54">
        <v>6</v>
      </c>
      <c r="C40" s="115" t="s">
        <v>21</v>
      </c>
      <c r="D40" s="116">
        <v>39.869999999999997</v>
      </c>
      <c r="E40" s="420"/>
      <c r="F40" s="85">
        <v>7</v>
      </c>
      <c r="G40" s="81">
        <f t="shared" si="14"/>
        <v>6</v>
      </c>
      <c r="H40" s="76" t="str">
        <f t="shared" si="15"/>
        <v>Megan Gray</v>
      </c>
      <c r="I40" s="233" t="str">
        <f t="shared" si="16"/>
        <v>Beaumont</v>
      </c>
      <c r="J40" s="77">
        <f t="shared" si="17"/>
        <v>339</v>
      </c>
      <c r="K40" s="251">
        <v>49.9</v>
      </c>
      <c r="L40" s="201" t="str">
        <f t="shared" si="5"/>
        <v xml:space="preserve"> </v>
      </c>
      <c r="M40" s="202" t="str">
        <f t="shared" si="6"/>
        <v xml:space="preserve"> </v>
      </c>
      <c r="N40" s="203" t="str">
        <f t="shared" si="7"/>
        <v xml:space="preserve"> </v>
      </c>
      <c r="O40" s="83">
        <f t="shared" si="12"/>
        <v>6</v>
      </c>
      <c r="P40" s="452"/>
      <c r="Q40" s="33"/>
      <c r="R40" s="33"/>
      <c r="S40" s="33"/>
      <c r="T40" s="87"/>
      <c r="U40" s="35">
        <v>6</v>
      </c>
      <c r="V40" s="45" t="str">
        <f t="shared" si="13"/>
        <v>Megan Gray</v>
      </c>
      <c r="W40" s="242" t="str">
        <f t="shared" si="18"/>
        <v>Beaumont</v>
      </c>
      <c r="X40" s="257">
        <f t="shared" si="19"/>
        <v>49.9</v>
      </c>
      <c r="Y40" s="353"/>
      <c r="Z40" s="353"/>
      <c r="AA40" s="353"/>
      <c r="AB40" s="353"/>
    </row>
    <row r="41" spans="1:28" ht="10" customHeight="1" x14ac:dyDescent="0.2">
      <c r="A41" s="426"/>
      <c r="B41" s="54">
        <v>7</v>
      </c>
      <c r="C41" s="117" t="s">
        <v>23</v>
      </c>
      <c r="D41" s="118">
        <v>41</v>
      </c>
      <c r="E41" s="420"/>
      <c r="F41" s="85">
        <v>1</v>
      </c>
      <c r="G41" s="81">
        <f t="shared" si="14"/>
        <v>7</v>
      </c>
      <c r="H41" s="76" t="str">
        <f t="shared" si="15"/>
        <v>Olivia Bueno-nicholson</v>
      </c>
      <c r="I41" s="233" t="str">
        <f t="shared" si="16"/>
        <v>St Joan of Arc</v>
      </c>
      <c r="J41" s="77">
        <f t="shared" si="17"/>
        <v>409</v>
      </c>
      <c r="K41" s="251">
        <v>53.3</v>
      </c>
      <c r="L41" s="201" t="str">
        <f t="shared" si="5"/>
        <v xml:space="preserve"> </v>
      </c>
      <c r="M41" s="202" t="str">
        <f t="shared" si="6"/>
        <v xml:space="preserve"> </v>
      </c>
      <c r="N41" s="203" t="str">
        <f t="shared" si="7"/>
        <v xml:space="preserve"> </v>
      </c>
      <c r="O41" s="83">
        <f t="shared" si="12"/>
        <v>7</v>
      </c>
      <c r="P41" s="452"/>
      <c r="Q41" s="33"/>
      <c r="R41" s="33"/>
      <c r="S41" s="33"/>
      <c r="T41" s="87"/>
      <c r="U41" s="35">
        <v>7</v>
      </c>
      <c r="V41" s="45" t="str">
        <f t="shared" si="13"/>
        <v>Olivia Bueno-nicholson</v>
      </c>
      <c r="W41" s="242" t="str">
        <f t="shared" si="18"/>
        <v>St Joan of Arc</v>
      </c>
      <c r="X41" s="257">
        <f t="shared" si="19"/>
        <v>53.3</v>
      </c>
      <c r="Y41" s="353"/>
      <c r="Z41" s="353"/>
      <c r="AA41" s="353"/>
      <c r="AB41" s="353"/>
    </row>
    <row r="42" spans="1:28" ht="10" customHeight="1" thickBot="1" x14ac:dyDescent="0.25">
      <c r="A42" s="426"/>
      <c r="B42" s="56">
        <v>8</v>
      </c>
      <c r="C42" s="119" t="s">
        <v>22</v>
      </c>
      <c r="D42" s="120">
        <v>42</v>
      </c>
      <c r="E42" s="422"/>
      <c r="F42" s="86">
        <v>8</v>
      </c>
      <c r="G42" s="82">
        <f t="shared" si="14"/>
        <v>8</v>
      </c>
      <c r="H42" s="78" t="str">
        <f t="shared" si="15"/>
        <v>Jessica Sharp</v>
      </c>
      <c r="I42" s="234" t="str">
        <f t="shared" si="16"/>
        <v>St Joan of Arc</v>
      </c>
      <c r="J42" s="79">
        <f t="shared" si="17"/>
        <v>456</v>
      </c>
      <c r="K42" s="252">
        <v>58.4</v>
      </c>
      <c r="L42" s="204" t="str">
        <f t="shared" si="5"/>
        <v xml:space="preserve"> </v>
      </c>
      <c r="M42" s="205" t="str">
        <f t="shared" si="6"/>
        <v xml:space="preserve"> </v>
      </c>
      <c r="N42" s="206" t="str">
        <f t="shared" si="7"/>
        <v xml:space="preserve"> </v>
      </c>
      <c r="O42" s="84">
        <f t="shared" si="12"/>
        <v>8</v>
      </c>
      <c r="P42" s="453"/>
      <c r="Q42" s="33"/>
      <c r="R42" s="33"/>
      <c r="S42" s="33"/>
      <c r="T42" s="87"/>
      <c r="U42" s="36">
        <v>8</v>
      </c>
      <c r="V42" s="46" t="str">
        <f t="shared" si="13"/>
        <v>Jessica Sharp</v>
      </c>
      <c r="W42" s="243" t="str">
        <f t="shared" si="18"/>
        <v>St Joan of Arc</v>
      </c>
      <c r="X42" s="258">
        <f t="shared" si="19"/>
        <v>58.4</v>
      </c>
      <c r="Y42" s="353"/>
      <c r="Z42" s="353"/>
      <c r="AA42" s="353"/>
      <c r="AB42" s="353"/>
    </row>
  </sheetData>
  <mergeCells count="30"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</mergeCells>
  <conditionalFormatting sqref="O3:O10">
    <cfRule type="cellIs" dxfId="62" priority="13" operator="between">
      <formula>2.9</formula>
      <formula>3.1</formula>
    </cfRule>
    <cfRule type="cellIs" dxfId="61" priority="14" operator="between">
      <formula>1.9</formula>
      <formula>2.1</formula>
    </cfRule>
    <cfRule type="cellIs" dxfId="60" priority="15" operator="between">
      <formula>0.9</formula>
      <formula>1.1</formula>
    </cfRule>
  </conditionalFormatting>
  <conditionalFormatting sqref="O11:O18">
    <cfRule type="cellIs" dxfId="59" priority="10" operator="between">
      <formula>2.9</formula>
      <formula>3.1</formula>
    </cfRule>
    <cfRule type="cellIs" dxfId="58" priority="11" operator="between">
      <formula>1.9</formula>
      <formula>2.1</formula>
    </cfRule>
    <cfRule type="cellIs" dxfId="57" priority="12" operator="between">
      <formula>0.9</formula>
      <formula>1.1</formula>
    </cfRule>
  </conditionalFormatting>
  <conditionalFormatting sqref="O19:O26">
    <cfRule type="cellIs" dxfId="56" priority="7" operator="between">
      <formula>2.9</formula>
      <formula>3.1</formula>
    </cfRule>
    <cfRule type="cellIs" dxfId="55" priority="8" operator="between">
      <formula>1.9</formula>
      <formula>2.1</formula>
    </cfRule>
    <cfRule type="cellIs" dxfId="54" priority="9" operator="between">
      <formula>0.9</formula>
      <formula>1.1</formula>
    </cfRule>
  </conditionalFormatting>
  <conditionalFormatting sqref="O27:O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O35:O42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88CA-7BB2-8D46-B224-1F8D66DB9187}">
  <sheetPr>
    <tabColor rgb="FFFF0000"/>
    <pageSetUpPr fitToPage="1"/>
  </sheetPr>
  <dimension ref="A1:AA46"/>
  <sheetViews>
    <sheetView topLeftCell="B18" zoomScale="125" zoomScaleNormal="125" workbookViewId="0">
      <selection activeCell="K23" sqref="K2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7" customWidth="1"/>
    <col min="3" max="3" width="6.6640625" style="287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287" customWidth="1"/>
    <col min="11" max="11" width="12.6640625" style="287" customWidth="1"/>
    <col min="12" max="12" width="6.6640625" style="216" customWidth="1"/>
    <col min="13" max="13" width="6.6640625" style="208" customWidth="1"/>
    <col min="14" max="14" width="6.6640625" style="209" customWidth="1"/>
    <col min="15" max="15" width="12.6640625" style="287" customWidth="1"/>
    <col min="16" max="16" width="8" style="287" hidden="1" customWidth="1"/>
    <col min="17" max="18" width="6.6640625" style="55" hidden="1" customWidth="1"/>
    <col min="19" max="19" width="10.5" style="287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7" customWidth="1"/>
    <col min="24" max="24" width="4.5" style="10" customWidth="1"/>
    <col min="25" max="25" width="5.6640625" style="10" customWidth="1"/>
    <col min="26" max="26" width="15.6640625" style="55" customWidth="1"/>
    <col min="27" max="27" width="14.83203125" style="287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4"/>
      <c r="C2" s="355" t="s">
        <v>25</v>
      </c>
      <c r="D2" s="356"/>
      <c r="E2" s="361" t="s">
        <v>2</v>
      </c>
      <c r="F2" s="362"/>
      <c r="G2" s="363"/>
      <c r="H2" s="93" t="s">
        <v>1</v>
      </c>
      <c r="I2" s="93" t="s">
        <v>49</v>
      </c>
      <c r="J2" s="88" t="s">
        <v>8</v>
      </c>
      <c r="K2" s="88" t="s">
        <v>33</v>
      </c>
      <c r="L2" s="207" t="s">
        <v>21</v>
      </c>
      <c r="M2" s="197" t="s">
        <v>23</v>
      </c>
      <c r="N2" s="196" t="s">
        <v>22</v>
      </c>
      <c r="O2" s="89" t="s">
        <v>5</v>
      </c>
      <c r="P2" s="364" t="s">
        <v>28</v>
      </c>
      <c r="Q2" s="365"/>
      <c r="R2" s="365"/>
      <c r="S2" s="366"/>
      <c r="T2" s="367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4"/>
      <c r="C3" s="357"/>
      <c r="D3" s="358"/>
      <c r="E3" s="377" t="s">
        <v>7</v>
      </c>
      <c r="F3" s="378"/>
      <c r="G3" s="378"/>
      <c r="H3" s="51" t="str">
        <f t="shared" ref="H3" si="0">IFERROR(VLOOKUP($J3,$Y$2:$AB$34,2,0),"")</f>
        <v>Phoebe Gill</v>
      </c>
      <c r="I3" s="272" t="str">
        <f t="shared" ref="I3" si="1">IFERROR(VLOOKUP($J3,$Y$2:$AB$34,3,0),"")</f>
        <v>St George's School, Harpenden</v>
      </c>
      <c r="J3" s="5">
        <v>355</v>
      </c>
      <c r="K3" s="40">
        <v>1.5000000000000002E-3</v>
      </c>
      <c r="L3" s="198" t="str">
        <f>IF($K3&lt;$D$44,IF($K3&gt;0,"NEW","" )," ")</f>
        <v>NEW</v>
      </c>
      <c r="M3" s="199" t="str">
        <f>IF($K3&lt;$D$45,IF($K3&gt;0,"YES","" )," ")</f>
        <v>YES</v>
      </c>
      <c r="N3" s="200" t="str">
        <f>IF($K3&lt;$D$46,IF($K3&gt;0,"YES","" )," ")</f>
        <v>YES</v>
      </c>
      <c r="O3" s="223">
        <f t="shared" ref="O3:O34" si="2">IF(K3&gt;0,RANK(K3,$K$3:$K$34,1),"No Runner")</f>
        <v>1</v>
      </c>
      <c r="P3" s="98">
        <f>K3</f>
        <v>1.5000000000000002E-3</v>
      </c>
      <c r="Q3" s="96" t="str">
        <f t="shared" ref="Q3:S34" si="3">H3</f>
        <v>Phoebe Gill</v>
      </c>
      <c r="R3" s="96" t="str">
        <f t="shared" si="3"/>
        <v>St George's School, Harpenden</v>
      </c>
      <c r="S3" s="63">
        <f>J3</f>
        <v>355</v>
      </c>
      <c r="T3" s="354"/>
      <c r="U3" s="371"/>
      <c r="V3" s="372"/>
      <c r="W3" s="373"/>
      <c r="X3" s="353"/>
      <c r="Y3" s="47">
        <v>265</v>
      </c>
      <c r="Z3" s="125" t="s">
        <v>139</v>
      </c>
      <c r="AA3" s="2" t="s">
        <v>140</v>
      </c>
    </row>
    <row r="4" spans="1:27" ht="10" customHeight="1" x14ac:dyDescent="0.2">
      <c r="A4" s="353"/>
      <c r="B4" s="354"/>
      <c r="C4" s="357"/>
      <c r="D4" s="358"/>
      <c r="E4" s="379"/>
      <c r="F4" s="380"/>
      <c r="G4" s="380"/>
      <c r="H4" s="37" t="str">
        <f>IFERROR(VLOOKUP($J4,$Y$2:$AB$34,2,0),"")</f>
        <v>Dina Silverman</v>
      </c>
      <c r="I4" s="24" t="str">
        <f>IFERROR(VLOOKUP($J4,$Y$2:$AB$34,3,0),"")</f>
        <v>Haberdashers' Aske's School for Girls</v>
      </c>
      <c r="J4" s="16">
        <v>422</v>
      </c>
      <c r="K4" s="41">
        <v>1.6099537037037037E-3</v>
      </c>
      <c r="L4" s="201" t="str">
        <f t="shared" ref="L4:L46" si="4">IF($K4&lt;$D$44,IF($K4&gt;0,"NEW","" )," ")</f>
        <v xml:space="preserve"> </v>
      </c>
      <c r="M4" s="202" t="str">
        <f t="shared" ref="M4:M46" si="5">IF($K4&lt;$D$45,IF($K4&gt;0,"YES","" )," ")</f>
        <v xml:space="preserve"> </v>
      </c>
      <c r="N4" s="203" t="str">
        <f t="shared" ref="N4:N46" si="6">IF($K4&lt;$D$46,IF($K4&gt;0,"YES","" )," ")</f>
        <v xml:space="preserve"> </v>
      </c>
      <c r="O4" s="224">
        <f t="shared" si="2"/>
        <v>2</v>
      </c>
      <c r="P4" s="99">
        <f t="shared" ref="P4:P34" si="7">K4</f>
        <v>1.6099537037037037E-3</v>
      </c>
      <c r="Q4" s="95" t="str">
        <f t="shared" si="3"/>
        <v>Dina Silverman</v>
      </c>
      <c r="R4" s="95" t="str">
        <f t="shared" si="3"/>
        <v>Haberdashers' Aske's School for Girls</v>
      </c>
      <c r="S4" s="68">
        <f t="shared" si="3"/>
        <v>422</v>
      </c>
      <c r="T4" s="354"/>
      <c r="U4" s="383" t="s">
        <v>26</v>
      </c>
      <c r="V4" s="384"/>
      <c r="W4" s="385"/>
      <c r="X4" s="353"/>
      <c r="Y4" s="47">
        <v>298</v>
      </c>
      <c r="Z4" s="125" t="s">
        <v>141</v>
      </c>
      <c r="AA4" s="2" t="s">
        <v>75</v>
      </c>
    </row>
    <row r="5" spans="1:27" ht="10" customHeight="1" x14ac:dyDescent="0.2">
      <c r="A5" s="353"/>
      <c r="B5" s="354"/>
      <c r="C5" s="357"/>
      <c r="D5" s="358"/>
      <c r="E5" s="379"/>
      <c r="F5" s="380"/>
      <c r="G5" s="380"/>
      <c r="H5" s="37" t="str">
        <f t="shared" ref="H5:H34" si="8">IFERROR(VLOOKUP($J5,$Y$2:$AB$34,2,0),"")</f>
        <v>Isabel Martin</v>
      </c>
      <c r="I5" s="24" t="str">
        <f t="shared" ref="I5:I34" si="9">IFERROR(VLOOKUP($J5,$Y$2:$AB$34,3,0),"")</f>
        <v>St Clement Danes School</v>
      </c>
      <c r="J5" s="16">
        <v>471</v>
      </c>
      <c r="K5" s="41">
        <v>1.741898148148148E-3</v>
      </c>
      <c r="L5" s="201" t="str">
        <f t="shared" si="4"/>
        <v xml:space="preserve"> </v>
      </c>
      <c r="M5" s="202" t="str">
        <f t="shared" si="5"/>
        <v xml:space="preserve"> </v>
      </c>
      <c r="N5" s="203" t="str">
        <f t="shared" si="6"/>
        <v xml:space="preserve"> </v>
      </c>
      <c r="O5" s="224">
        <f t="shared" si="2"/>
        <v>3</v>
      </c>
      <c r="P5" s="99">
        <f t="shared" si="7"/>
        <v>1.741898148148148E-3</v>
      </c>
      <c r="Q5" s="95" t="str">
        <f t="shared" si="3"/>
        <v>Isabel Martin</v>
      </c>
      <c r="R5" s="95" t="str">
        <f t="shared" si="3"/>
        <v>St Clement Danes School</v>
      </c>
      <c r="S5" s="68">
        <f t="shared" si="3"/>
        <v>471</v>
      </c>
      <c r="T5" s="354"/>
      <c r="U5" s="386"/>
      <c r="V5" s="387"/>
      <c r="W5" s="388"/>
      <c r="X5" s="353"/>
      <c r="Y5" s="47">
        <v>328</v>
      </c>
      <c r="Z5" s="125" t="s">
        <v>142</v>
      </c>
      <c r="AA5" s="2" t="s">
        <v>68</v>
      </c>
    </row>
    <row r="6" spans="1:27" ht="10" customHeight="1" x14ac:dyDescent="0.2">
      <c r="A6" s="353"/>
      <c r="B6" s="354"/>
      <c r="C6" s="357"/>
      <c r="D6" s="358"/>
      <c r="E6" s="379"/>
      <c r="F6" s="380"/>
      <c r="G6" s="380"/>
      <c r="H6" s="37" t="str">
        <f t="shared" si="8"/>
        <v>Francesca Rollison</v>
      </c>
      <c r="I6" s="24" t="str">
        <f t="shared" si="9"/>
        <v>Royal Masonic School for Girls</v>
      </c>
      <c r="J6" s="16">
        <v>398</v>
      </c>
      <c r="K6" s="41">
        <v>1.7476851851851852E-3</v>
      </c>
      <c r="L6" s="201" t="str">
        <f t="shared" si="4"/>
        <v xml:space="preserve"> </v>
      </c>
      <c r="M6" s="202" t="str">
        <f t="shared" si="5"/>
        <v xml:space="preserve"> </v>
      </c>
      <c r="N6" s="203" t="str">
        <f t="shared" si="6"/>
        <v xml:space="preserve"> </v>
      </c>
      <c r="O6" s="224">
        <f t="shared" si="2"/>
        <v>4</v>
      </c>
      <c r="P6" s="99">
        <f t="shared" si="7"/>
        <v>1.7476851851851852E-3</v>
      </c>
      <c r="Q6" s="95" t="str">
        <f t="shared" si="3"/>
        <v>Francesca Rollison</v>
      </c>
      <c r="R6" s="95" t="str">
        <f t="shared" si="3"/>
        <v>Royal Masonic School for Girls</v>
      </c>
      <c r="S6" s="68">
        <f t="shared" si="3"/>
        <v>398</v>
      </c>
      <c r="T6" s="354"/>
      <c r="U6" s="386"/>
      <c r="V6" s="387"/>
      <c r="W6" s="388"/>
      <c r="X6" s="353"/>
      <c r="Y6" s="47">
        <v>334</v>
      </c>
      <c r="Z6" s="125" t="s">
        <v>143</v>
      </c>
      <c r="AA6" s="2" t="s">
        <v>117</v>
      </c>
    </row>
    <row r="7" spans="1:27" ht="10" customHeight="1" x14ac:dyDescent="0.2">
      <c r="A7" s="353"/>
      <c r="B7" s="354"/>
      <c r="C7" s="357"/>
      <c r="D7" s="358"/>
      <c r="E7" s="379"/>
      <c r="F7" s="380"/>
      <c r="G7" s="380"/>
      <c r="H7" s="37" t="str">
        <f t="shared" si="8"/>
        <v>Imogen Rose</v>
      </c>
      <c r="I7" s="24" t="str">
        <f t="shared" si="9"/>
        <v>Hitchin Girls School</v>
      </c>
      <c r="J7" s="16">
        <v>334</v>
      </c>
      <c r="K7" s="41">
        <v>1.7766203703703705E-3</v>
      </c>
      <c r="L7" s="201" t="str">
        <f t="shared" si="4"/>
        <v xml:space="preserve"> </v>
      </c>
      <c r="M7" s="202" t="str">
        <f t="shared" si="5"/>
        <v xml:space="preserve"> </v>
      </c>
      <c r="N7" s="203" t="str">
        <f t="shared" si="6"/>
        <v xml:space="preserve"> </v>
      </c>
      <c r="O7" s="224">
        <f t="shared" si="2"/>
        <v>5</v>
      </c>
      <c r="P7" s="99">
        <f t="shared" si="7"/>
        <v>1.7766203703703705E-3</v>
      </c>
      <c r="Q7" s="95" t="str">
        <f t="shared" si="3"/>
        <v>Imogen Rose</v>
      </c>
      <c r="R7" s="95" t="str">
        <f t="shared" si="3"/>
        <v>Hitchin Girls School</v>
      </c>
      <c r="S7" s="68">
        <f t="shared" si="3"/>
        <v>334</v>
      </c>
      <c r="T7" s="354"/>
      <c r="U7" s="383" t="s">
        <v>32</v>
      </c>
      <c r="V7" s="384"/>
      <c r="W7" s="385"/>
      <c r="X7" s="353"/>
      <c r="Y7" s="47">
        <v>355</v>
      </c>
      <c r="Z7" s="125" t="s">
        <v>144</v>
      </c>
      <c r="AA7" s="2" t="s">
        <v>145</v>
      </c>
    </row>
    <row r="8" spans="1:27" ht="10" customHeight="1" x14ac:dyDescent="0.2">
      <c r="A8" s="353"/>
      <c r="B8" s="354"/>
      <c r="C8" s="357"/>
      <c r="D8" s="358"/>
      <c r="E8" s="379"/>
      <c r="F8" s="380"/>
      <c r="G8" s="380"/>
      <c r="H8" s="37" t="str">
        <f t="shared" si="8"/>
        <v>Martha Duncan</v>
      </c>
      <c r="I8" s="24" t="str">
        <f t="shared" si="9"/>
        <v>Sandringham</v>
      </c>
      <c r="J8" s="16">
        <v>380</v>
      </c>
      <c r="K8" s="41">
        <v>1.7812499999999998E-3</v>
      </c>
      <c r="L8" s="201" t="str">
        <f t="shared" si="4"/>
        <v xml:space="preserve"> </v>
      </c>
      <c r="M8" s="202" t="str">
        <f t="shared" si="5"/>
        <v xml:space="preserve"> </v>
      </c>
      <c r="N8" s="203" t="str">
        <f t="shared" si="6"/>
        <v xml:space="preserve"> </v>
      </c>
      <c r="O8" s="224">
        <f t="shared" si="2"/>
        <v>6</v>
      </c>
      <c r="P8" s="99">
        <f t="shared" si="7"/>
        <v>1.7812499999999998E-3</v>
      </c>
      <c r="Q8" s="95" t="str">
        <f t="shared" si="3"/>
        <v>Martha Duncan</v>
      </c>
      <c r="R8" s="95" t="str">
        <f t="shared" si="3"/>
        <v>Sandringham</v>
      </c>
      <c r="S8" s="68">
        <f t="shared" si="3"/>
        <v>380</v>
      </c>
      <c r="T8" s="354"/>
      <c r="U8" s="386"/>
      <c r="V8" s="387"/>
      <c r="W8" s="388"/>
      <c r="X8" s="353"/>
      <c r="Y8" s="47">
        <v>360</v>
      </c>
      <c r="Z8" s="125" t="s">
        <v>146</v>
      </c>
      <c r="AA8" s="2" t="s">
        <v>89</v>
      </c>
    </row>
    <row r="9" spans="1:27" ht="10" customHeight="1" x14ac:dyDescent="0.2">
      <c r="A9" s="353"/>
      <c r="B9" s="354"/>
      <c r="C9" s="357"/>
      <c r="D9" s="358"/>
      <c r="E9" s="379"/>
      <c r="F9" s="380"/>
      <c r="G9" s="380"/>
      <c r="H9" s="38" t="str">
        <f t="shared" si="8"/>
        <v>Zoe Hilton</v>
      </c>
      <c r="I9" s="25" t="str">
        <f t="shared" si="9"/>
        <v>Sandringham</v>
      </c>
      <c r="J9" s="16">
        <v>387</v>
      </c>
      <c r="K9" s="41">
        <v>1.8576388888888887E-3</v>
      </c>
      <c r="L9" s="201" t="str">
        <f t="shared" si="4"/>
        <v xml:space="preserve"> </v>
      </c>
      <c r="M9" s="202" t="str">
        <f t="shared" si="5"/>
        <v xml:space="preserve"> </v>
      </c>
      <c r="N9" s="203" t="str">
        <f t="shared" si="6"/>
        <v xml:space="preserve"> </v>
      </c>
      <c r="O9" s="224">
        <f t="shared" si="2"/>
        <v>7</v>
      </c>
      <c r="P9" s="99">
        <f t="shared" si="7"/>
        <v>1.8576388888888887E-3</v>
      </c>
      <c r="Q9" s="95" t="str">
        <f t="shared" si="3"/>
        <v>Zoe Hilton</v>
      </c>
      <c r="R9" s="95" t="str">
        <f t="shared" si="3"/>
        <v>Sandringham</v>
      </c>
      <c r="S9" s="68">
        <f t="shared" si="3"/>
        <v>387</v>
      </c>
      <c r="T9" s="354"/>
      <c r="U9" s="386"/>
      <c r="V9" s="387"/>
      <c r="W9" s="388"/>
      <c r="X9" s="353"/>
      <c r="Y9" s="47">
        <v>376</v>
      </c>
      <c r="Z9" s="125" t="s">
        <v>147</v>
      </c>
      <c r="AA9" s="2" t="s">
        <v>114</v>
      </c>
    </row>
    <row r="10" spans="1:27" ht="10" customHeight="1" x14ac:dyDescent="0.2">
      <c r="A10" s="353"/>
      <c r="B10" s="354"/>
      <c r="C10" s="357"/>
      <c r="D10" s="358"/>
      <c r="E10" s="379"/>
      <c r="F10" s="380"/>
      <c r="G10" s="380"/>
      <c r="H10" s="37" t="str">
        <f t="shared" si="8"/>
        <v>Bethany Botheras</v>
      </c>
      <c r="I10" s="24" t="str">
        <f t="shared" si="9"/>
        <v>Presdales</v>
      </c>
      <c r="J10" s="16">
        <v>459</v>
      </c>
      <c r="K10" s="41">
        <v>1.8900462962962961E-3</v>
      </c>
      <c r="L10" s="201" t="str">
        <f t="shared" si="4"/>
        <v xml:space="preserve"> </v>
      </c>
      <c r="M10" s="202" t="str">
        <f t="shared" si="5"/>
        <v xml:space="preserve"> </v>
      </c>
      <c r="N10" s="203" t="str">
        <f t="shared" si="6"/>
        <v xml:space="preserve"> </v>
      </c>
      <c r="O10" s="224">
        <f t="shared" si="2"/>
        <v>8</v>
      </c>
      <c r="P10" s="99">
        <f t="shared" si="7"/>
        <v>1.8900462962962961E-3</v>
      </c>
      <c r="Q10" s="95" t="str">
        <f t="shared" si="3"/>
        <v>Bethany Botheras</v>
      </c>
      <c r="R10" s="95" t="str">
        <f t="shared" si="3"/>
        <v>Presdales</v>
      </c>
      <c r="S10" s="68">
        <f t="shared" si="3"/>
        <v>459</v>
      </c>
      <c r="T10" s="354"/>
      <c r="U10" s="389" t="s">
        <v>31</v>
      </c>
      <c r="V10" s="390"/>
      <c r="W10" s="391"/>
      <c r="X10" s="353"/>
      <c r="Y10" s="47">
        <v>380</v>
      </c>
      <c r="Z10" s="125" t="s">
        <v>148</v>
      </c>
      <c r="AA10" s="2" t="s">
        <v>140</v>
      </c>
    </row>
    <row r="11" spans="1:27" ht="10" customHeight="1" x14ac:dyDescent="0.2">
      <c r="A11" s="353"/>
      <c r="B11" s="354"/>
      <c r="C11" s="357"/>
      <c r="D11" s="358"/>
      <c r="E11" s="379"/>
      <c r="F11" s="380"/>
      <c r="G11" s="380"/>
      <c r="H11" s="37" t="str">
        <f t="shared" si="8"/>
        <v>Marelie Raath</v>
      </c>
      <c r="I11" s="24" t="str">
        <f t="shared" si="9"/>
        <v>Sandringham</v>
      </c>
      <c r="J11" s="16">
        <v>265</v>
      </c>
      <c r="K11" s="41">
        <v>1.960648148148148E-3</v>
      </c>
      <c r="L11" s="201" t="str">
        <f t="shared" si="4"/>
        <v xml:space="preserve"> </v>
      </c>
      <c r="M11" s="202" t="str">
        <f t="shared" si="5"/>
        <v xml:space="preserve"> </v>
      </c>
      <c r="N11" s="203" t="str">
        <f t="shared" si="6"/>
        <v xml:space="preserve"> </v>
      </c>
      <c r="O11" s="224">
        <f t="shared" si="2"/>
        <v>9</v>
      </c>
      <c r="P11" s="99">
        <f t="shared" si="7"/>
        <v>1.960648148148148E-3</v>
      </c>
      <c r="Q11" s="95" t="str">
        <f t="shared" si="3"/>
        <v>Marelie Raath</v>
      </c>
      <c r="R11" s="95" t="str">
        <f t="shared" si="3"/>
        <v>Sandringham</v>
      </c>
      <c r="S11" s="68">
        <f t="shared" si="3"/>
        <v>265</v>
      </c>
      <c r="T11" s="354"/>
      <c r="U11" s="392"/>
      <c r="V11" s="393"/>
      <c r="W11" s="394"/>
      <c r="X11" s="353"/>
      <c r="Y11" s="47">
        <v>387</v>
      </c>
      <c r="Z11" s="125" t="s">
        <v>149</v>
      </c>
      <c r="AA11" s="2" t="s">
        <v>140</v>
      </c>
    </row>
    <row r="12" spans="1:27" ht="10" customHeight="1" x14ac:dyDescent="0.2">
      <c r="A12" s="353"/>
      <c r="B12" s="354"/>
      <c r="C12" s="357"/>
      <c r="D12" s="358"/>
      <c r="E12" s="379"/>
      <c r="F12" s="380"/>
      <c r="G12" s="380"/>
      <c r="H12" s="37" t="str">
        <f t="shared" si="8"/>
        <v>Edie Hawtin</v>
      </c>
      <c r="I12" s="24" t="str">
        <f t="shared" si="9"/>
        <v>Tring School</v>
      </c>
      <c r="J12" s="16">
        <v>360</v>
      </c>
      <c r="K12" s="41">
        <v>2.0891203703703701E-3</v>
      </c>
      <c r="L12" s="201" t="str">
        <f t="shared" si="4"/>
        <v xml:space="preserve"> </v>
      </c>
      <c r="M12" s="202" t="str">
        <f t="shared" si="5"/>
        <v xml:space="preserve"> </v>
      </c>
      <c r="N12" s="203" t="str">
        <f t="shared" si="6"/>
        <v xml:space="preserve"> </v>
      </c>
      <c r="O12" s="224">
        <f t="shared" si="2"/>
        <v>10</v>
      </c>
      <c r="P12" s="99">
        <f t="shared" si="7"/>
        <v>2.0891203703703701E-3</v>
      </c>
      <c r="Q12" s="95" t="str">
        <f t="shared" si="3"/>
        <v>Edie Hawtin</v>
      </c>
      <c r="R12" s="95" t="str">
        <f t="shared" si="3"/>
        <v>Tring School</v>
      </c>
      <c r="S12" s="68">
        <f t="shared" si="3"/>
        <v>360</v>
      </c>
      <c r="T12" s="354"/>
      <c r="U12" s="395"/>
      <c r="V12" s="396"/>
      <c r="W12" s="397"/>
      <c r="X12" s="353"/>
      <c r="Y12" s="47">
        <v>388</v>
      </c>
      <c r="Z12" s="125" t="s">
        <v>150</v>
      </c>
      <c r="AA12" s="2" t="s">
        <v>120</v>
      </c>
    </row>
    <row r="13" spans="1:27" ht="10" customHeight="1" x14ac:dyDescent="0.2">
      <c r="A13" s="353"/>
      <c r="B13" s="354"/>
      <c r="C13" s="357"/>
      <c r="D13" s="358"/>
      <c r="E13" s="379"/>
      <c r="F13" s="380"/>
      <c r="G13" s="380"/>
      <c r="H13" s="37" t="str">
        <f t="shared" si="8"/>
        <v/>
      </c>
      <c r="I13" s="24" t="str">
        <f t="shared" si="9"/>
        <v/>
      </c>
      <c r="J13" s="16"/>
      <c r="K13" s="41"/>
      <c r="L13" s="201" t="str">
        <f t="shared" si="4"/>
        <v/>
      </c>
      <c r="M13" s="202" t="str">
        <f t="shared" si="5"/>
        <v/>
      </c>
      <c r="N13" s="203" t="str">
        <f t="shared" si="6"/>
        <v/>
      </c>
      <c r="O13" s="224" t="str">
        <f t="shared" si="2"/>
        <v>No Runner</v>
      </c>
      <c r="P13" s="99">
        <f t="shared" si="7"/>
        <v>0</v>
      </c>
      <c r="Q13" s="95" t="str">
        <f t="shared" si="3"/>
        <v/>
      </c>
      <c r="R13" s="95" t="str">
        <f t="shared" si="3"/>
        <v/>
      </c>
      <c r="S13" s="68">
        <f t="shared" si="3"/>
        <v>0</v>
      </c>
      <c r="T13" s="354"/>
      <c r="U13" s="389"/>
      <c r="V13" s="390"/>
      <c r="W13" s="391"/>
      <c r="X13" s="353"/>
      <c r="Y13" s="47">
        <v>398</v>
      </c>
      <c r="Z13" s="125" t="s">
        <v>151</v>
      </c>
      <c r="AA13" s="2" t="s">
        <v>58</v>
      </c>
    </row>
    <row r="14" spans="1:27" ht="10" customHeight="1" x14ac:dyDescent="0.2">
      <c r="A14" s="353"/>
      <c r="B14" s="354"/>
      <c r="C14" s="357"/>
      <c r="D14" s="358"/>
      <c r="E14" s="379"/>
      <c r="F14" s="380"/>
      <c r="G14" s="380"/>
      <c r="H14" s="37" t="str">
        <f t="shared" si="8"/>
        <v/>
      </c>
      <c r="I14" s="24" t="str">
        <f t="shared" si="9"/>
        <v/>
      </c>
      <c r="J14" s="16"/>
      <c r="K14" s="41"/>
      <c r="L14" s="201" t="str">
        <f t="shared" si="4"/>
        <v/>
      </c>
      <c r="M14" s="202" t="str">
        <f t="shared" si="5"/>
        <v/>
      </c>
      <c r="N14" s="203" t="str">
        <f t="shared" si="6"/>
        <v/>
      </c>
      <c r="O14" s="224" t="str">
        <f t="shared" si="2"/>
        <v>No Runner</v>
      </c>
      <c r="P14" s="99">
        <f t="shared" si="7"/>
        <v>0</v>
      </c>
      <c r="Q14" s="95" t="str">
        <f t="shared" si="3"/>
        <v/>
      </c>
      <c r="R14" s="95" t="str">
        <f t="shared" si="3"/>
        <v/>
      </c>
      <c r="S14" s="68">
        <f t="shared" si="3"/>
        <v>0</v>
      </c>
      <c r="T14" s="354"/>
      <c r="U14" s="392"/>
      <c r="V14" s="393"/>
      <c r="W14" s="394"/>
      <c r="X14" s="353"/>
      <c r="Y14" s="47">
        <v>422</v>
      </c>
      <c r="Z14" s="125" t="s">
        <v>152</v>
      </c>
      <c r="AA14" s="2" t="s">
        <v>68</v>
      </c>
    </row>
    <row r="15" spans="1:27" ht="10" customHeight="1" x14ac:dyDescent="0.2">
      <c r="A15" s="353"/>
      <c r="B15" s="354"/>
      <c r="C15" s="357"/>
      <c r="D15" s="358"/>
      <c r="E15" s="379"/>
      <c r="F15" s="380"/>
      <c r="G15" s="380"/>
      <c r="H15" s="37" t="str">
        <f t="shared" si="8"/>
        <v/>
      </c>
      <c r="I15" s="24" t="str">
        <f t="shared" si="9"/>
        <v/>
      </c>
      <c r="J15" s="16"/>
      <c r="K15" s="41"/>
      <c r="L15" s="201" t="str">
        <f t="shared" si="4"/>
        <v/>
      </c>
      <c r="M15" s="202" t="str">
        <f t="shared" si="5"/>
        <v/>
      </c>
      <c r="N15" s="203" t="str">
        <f t="shared" si="6"/>
        <v/>
      </c>
      <c r="O15" s="224" t="str">
        <f t="shared" si="2"/>
        <v>No Runner</v>
      </c>
      <c r="P15" s="99">
        <f t="shared" si="7"/>
        <v>0</v>
      </c>
      <c r="Q15" s="95" t="str">
        <f t="shared" si="3"/>
        <v/>
      </c>
      <c r="R15" s="95" t="str">
        <f t="shared" si="3"/>
        <v/>
      </c>
      <c r="S15" s="68">
        <f t="shared" si="3"/>
        <v>0</v>
      </c>
      <c r="T15" s="354"/>
      <c r="U15" s="395"/>
      <c r="V15" s="396"/>
      <c r="W15" s="397"/>
      <c r="X15" s="353"/>
      <c r="Y15" s="47">
        <v>459</v>
      </c>
      <c r="Z15" s="125" t="s">
        <v>123</v>
      </c>
      <c r="AA15" s="2" t="s">
        <v>99</v>
      </c>
    </row>
    <row r="16" spans="1:27" ht="10" customHeight="1" x14ac:dyDescent="0.2">
      <c r="A16" s="353"/>
      <c r="B16" s="354"/>
      <c r="C16" s="357"/>
      <c r="D16" s="358"/>
      <c r="E16" s="379"/>
      <c r="F16" s="380"/>
      <c r="G16" s="380"/>
      <c r="H16" s="39" t="str">
        <f t="shared" si="8"/>
        <v/>
      </c>
      <c r="I16" s="273" t="str">
        <f t="shared" si="9"/>
        <v/>
      </c>
      <c r="J16" s="16"/>
      <c r="K16" s="41"/>
      <c r="L16" s="201" t="str">
        <f t="shared" si="4"/>
        <v/>
      </c>
      <c r="M16" s="202" t="str">
        <f t="shared" si="5"/>
        <v/>
      </c>
      <c r="N16" s="203" t="str">
        <f t="shared" si="6"/>
        <v/>
      </c>
      <c r="O16" s="224" t="str">
        <f t="shared" si="2"/>
        <v>No Runner</v>
      </c>
      <c r="P16" s="99">
        <f t="shared" si="7"/>
        <v>0</v>
      </c>
      <c r="Q16" s="95" t="str">
        <f t="shared" si="3"/>
        <v/>
      </c>
      <c r="R16" s="95" t="str">
        <f t="shared" si="3"/>
        <v/>
      </c>
      <c r="S16" s="68">
        <f t="shared" si="3"/>
        <v>0</v>
      </c>
      <c r="T16" s="354"/>
      <c r="U16" s="389"/>
      <c r="V16" s="390"/>
      <c r="W16" s="391"/>
      <c r="X16" s="353"/>
      <c r="Y16" s="47">
        <v>471</v>
      </c>
      <c r="Z16" s="125" t="s">
        <v>153</v>
      </c>
      <c r="AA16" s="2" t="s">
        <v>75</v>
      </c>
    </row>
    <row r="17" spans="1:27" ht="10" customHeight="1" x14ac:dyDescent="0.2">
      <c r="A17" s="353"/>
      <c r="B17" s="354"/>
      <c r="C17" s="357"/>
      <c r="D17" s="358"/>
      <c r="E17" s="379"/>
      <c r="F17" s="380"/>
      <c r="G17" s="380"/>
      <c r="H17" s="9" t="str">
        <f t="shared" si="8"/>
        <v/>
      </c>
      <c r="I17" s="12" t="str">
        <f t="shared" si="9"/>
        <v/>
      </c>
      <c r="J17" s="41"/>
      <c r="K17" s="41"/>
      <c r="L17" s="201" t="str">
        <f t="shared" si="4"/>
        <v/>
      </c>
      <c r="M17" s="202" t="str">
        <f t="shared" si="5"/>
        <v/>
      </c>
      <c r="N17" s="203" t="str">
        <f t="shared" si="6"/>
        <v/>
      </c>
      <c r="O17" s="224" t="str">
        <f t="shared" si="2"/>
        <v>No Runner</v>
      </c>
      <c r="P17" s="99">
        <f t="shared" si="7"/>
        <v>0</v>
      </c>
      <c r="Q17" s="95" t="str">
        <f t="shared" si="3"/>
        <v/>
      </c>
      <c r="R17" s="95" t="str">
        <f t="shared" si="3"/>
        <v/>
      </c>
      <c r="S17" s="68">
        <f t="shared" si="3"/>
        <v>0</v>
      </c>
      <c r="T17" s="354"/>
      <c r="U17" s="392"/>
      <c r="V17" s="393"/>
      <c r="W17" s="394"/>
      <c r="X17" s="353"/>
      <c r="Y17" s="47">
        <v>472</v>
      </c>
      <c r="Z17" s="125" t="s">
        <v>154</v>
      </c>
      <c r="AA17" s="2" t="s">
        <v>155</v>
      </c>
    </row>
    <row r="18" spans="1:27" ht="10" customHeight="1" x14ac:dyDescent="0.2">
      <c r="A18" s="353"/>
      <c r="B18" s="354"/>
      <c r="C18" s="357"/>
      <c r="D18" s="358"/>
      <c r="E18" s="379"/>
      <c r="F18" s="380"/>
      <c r="G18" s="380"/>
      <c r="H18" s="9" t="str">
        <f t="shared" si="8"/>
        <v/>
      </c>
      <c r="I18" s="12" t="str">
        <f t="shared" si="9"/>
        <v/>
      </c>
      <c r="J18" s="1"/>
      <c r="K18" s="41"/>
      <c r="L18" s="201" t="str">
        <f t="shared" si="4"/>
        <v/>
      </c>
      <c r="M18" s="202" t="str">
        <f t="shared" si="5"/>
        <v/>
      </c>
      <c r="N18" s="203" t="str">
        <f t="shared" si="6"/>
        <v/>
      </c>
      <c r="O18" s="224" t="str">
        <f t="shared" si="2"/>
        <v>No Runner</v>
      </c>
      <c r="P18" s="99">
        <f t="shared" si="7"/>
        <v>0</v>
      </c>
      <c r="Q18" s="95" t="str">
        <f t="shared" si="3"/>
        <v/>
      </c>
      <c r="R18" s="95" t="str">
        <f t="shared" si="3"/>
        <v/>
      </c>
      <c r="S18" s="68">
        <f t="shared" si="3"/>
        <v>0</v>
      </c>
      <c r="T18" s="354"/>
      <c r="U18" s="395"/>
      <c r="V18" s="396"/>
      <c r="W18" s="397"/>
      <c r="X18" s="353"/>
      <c r="Y18" s="47"/>
      <c r="Z18" s="125"/>
      <c r="AA18" s="2"/>
    </row>
    <row r="19" spans="1:27" ht="10" customHeight="1" x14ac:dyDescent="0.2">
      <c r="A19" s="353"/>
      <c r="B19" s="354"/>
      <c r="C19" s="357"/>
      <c r="D19" s="358"/>
      <c r="E19" s="379"/>
      <c r="F19" s="380"/>
      <c r="G19" s="380"/>
      <c r="H19" s="38" t="str">
        <f t="shared" si="8"/>
        <v/>
      </c>
      <c r="I19" s="25" t="str">
        <f t="shared" si="9"/>
        <v/>
      </c>
      <c r="J19" s="16"/>
      <c r="K19" s="41"/>
      <c r="L19" s="201" t="str">
        <f t="shared" si="4"/>
        <v/>
      </c>
      <c r="M19" s="202" t="str">
        <f t="shared" si="5"/>
        <v/>
      </c>
      <c r="N19" s="203" t="str">
        <f t="shared" si="6"/>
        <v/>
      </c>
      <c r="O19" s="224" t="str">
        <f t="shared" si="2"/>
        <v>No Runner</v>
      </c>
      <c r="P19" s="99">
        <f t="shared" si="7"/>
        <v>0</v>
      </c>
      <c r="Q19" s="95" t="str">
        <f t="shared" si="3"/>
        <v/>
      </c>
      <c r="R19" s="95" t="str">
        <f t="shared" si="3"/>
        <v/>
      </c>
      <c r="S19" s="68">
        <f t="shared" si="3"/>
        <v>0</v>
      </c>
      <c r="T19" s="354"/>
      <c r="U19" s="389"/>
      <c r="V19" s="390"/>
      <c r="W19" s="391"/>
      <c r="X19" s="353"/>
      <c r="Y19" s="47"/>
      <c r="Z19" s="125"/>
      <c r="AA19" s="2"/>
    </row>
    <row r="20" spans="1:27" ht="10" customHeight="1" x14ac:dyDescent="0.2">
      <c r="A20" s="353"/>
      <c r="B20" s="354"/>
      <c r="C20" s="357"/>
      <c r="D20" s="358"/>
      <c r="E20" s="379"/>
      <c r="F20" s="380"/>
      <c r="G20" s="380"/>
      <c r="H20" s="37" t="str">
        <f t="shared" si="8"/>
        <v/>
      </c>
      <c r="I20" s="24" t="str">
        <f t="shared" si="9"/>
        <v/>
      </c>
      <c r="J20" s="16"/>
      <c r="K20" s="41"/>
      <c r="L20" s="201" t="str">
        <f t="shared" si="4"/>
        <v/>
      </c>
      <c r="M20" s="202" t="str">
        <f t="shared" si="5"/>
        <v/>
      </c>
      <c r="N20" s="203" t="str">
        <f t="shared" si="6"/>
        <v/>
      </c>
      <c r="O20" s="224" t="str">
        <f t="shared" si="2"/>
        <v>No Runner</v>
      </c>
      <c r="P20" s="99">
        <f t="shared" si="7"/>
        <v>0</v>
      </c>
      <c r="Q20" s="95" t="str">
        <f t="shared" si="3"/>
        <v/>
      </c>
      <c r="R20" s="95" t="str">
        <f t="shared" si="3"/>
        <v/>
      </c>
      <c r="S20" s="68">
        <f t="shared" si="3"/>
        <v>0</v>
      </c>
      <c r="T20" s="354"/>
      <c r="U20" s="392"/>
      <c r="V20" s="393"/>
      <c r="W20" s="394"/>
      <c r="X20" s="353"/>
      <c r="Y20" s="47"/>
      <c r="Z20" s="125"/>
      <c r="AA20" s="2"/>
    </row>
    <row r="21" spans="1:27" ht="10" customHeight="1" x14ac:dyDescent="0.2">
      <c r="A21" s="353"/>
      <c r="B21" s="354"/>
      <c r="C21" s="357"/>
      <c r="D21" s="358"/>
      <c r="E21" s="379"/>
      <c r="F21" s="380"/>
      <c r="G21" s="380"/>
      <c r="H21" s="38" t="str">
        <f t="shared" si="8"/>
        <v/>
      </c>
      <c r="I21" s="25" t="str">
        <f t="shared" si="9"/>
        <v/>
      </c>
      <c r="J21" s="16"/>
      <c r="K21" s="41"/>
      <c r="L21" s="201" t="str">
        <f t="shared" si="4"/>
        <v/>
      </c>
      <c r="M21" s="202" t="str">
        <f t="shared" si="5"/>
        <v/>
      </c>
      <c r="N21" s="203" t="str">
        <f t="shared" si="6"/>
        <v/>
      </c>
      <c r="O21" s="224" t="str">
        <f t="shared" si="2"/>
        <v>No Runner</v>
      </c>
      <c r="P21" s="99">
        <f t="shared" si="7"/>
        <v>0</v>
      </c>
      <c r="Q21" s="95" t="str">
        <f t="shared" si="3"/>
        <v/>
      </c>
      <c r="R21" s="95" t="str">
        <f t="shared" si="3"/>
        <v/>
      </c>
      <c r="S21" s="68">
        <f t="shared" si="3"/>
        <v>0</v>
      </c>
      <c r="T21" s="354"/>
      <c r="U21" s="395"/>
      <c r="V21" s="396"/>
      <c r="W21" s="397"/>
      <c r="X21" s="353"/>
      <c r="Y21" s="47"/>
      <c r="Z21" s="125"/>
      <c r="AA21" s="2"/>
    </row>
    <row r="22" spans="1:27" ht="10" customHeight="1" x14ac:dyDescent="0.2">
      <c r="A22" s="353"/>
      <c r="B22" s="354"/>
      <c r="C22" s="357"/>
      <c r="D22" s="358"/>
      <c r="E22" s="379"/>
      <c r="F22" s="380"/>
      <c r="G22" s="380"/>
      <c r="H22" s="38" t="str">
        <f t="shared" si="8"/>
        <v/>
      </c>
      <c r="I22" s="25" t="str">
        <f t="shared" si="9"/>
        <v/>
      </c>
      <c r="J22" s="16"/>
      <c r="K22" s="41"/>
      <c r="L22" s="201" t="str">
        <f t="shared" si="4"/>
        <v/>
      </c>
      <c r="M22" s="202" t="str">
        <f t="shared" si="5"/>
        <v/>
      </c>
      <c r="N22" s="203" t="str">
        <f t="shared" si="6"/>
        <v/>
      </c>
      <c r="O22" s="224" t="str">
        <f t="shared" si="2"/>
        <v>No Runner</v>
      </c>
      <c r="P22" s="99">
        <f t="shared" si="7"/>
        <v>0</v>
      </c>
      <c r="Q22" s="95" t="str">
        <f t="shared" si="3"/>
        <v/>
      </c>
      <c r="R22" s="95" t="str">
        <f t="shared" si="3"/>
        <v/>
      </c>
      <c r="S22" s="68">
        <f t="shared" si="3"/>
        <v>0</v>
      </c>
      <c r="T22" s="354"/>
      <c r="U22" s="402"/>
      <c r="V22" s="403"/>
      <c r="W22" s="404"/>
      <c r="X22" s="353"/>
      <c r="Y22" s="47"/>
      <c r="Z22" s="125"/>
      <c r="AA22" s="2"/>
    </row>
    <row r="23" spans="1:27" ht="10" customHeight="1" x14ac:dyDescent="0.2">
      <c r="A23" s="353"/>
      <c r="B23" s="354"/>
      <c r="C23" s="357"/>
      <c r="D23" s="358"/>
      <c r="E23" s="379"/>
      <c r="F23" s="380"/>
      <c r="G23" s="380"/>
      <c r="H23" s="37" t="str">
        <f t="shared" si="8"/>
        <v/>
      </c>
      <c r="I23" s="24" t="str">
        <f t="shared" si="9"/>
        <v/>
      </c>
      <c r="J23" s="16"/>
      <c r="K23" s="41"/>
      <c r="L23" s="201" t="str">
        <f t="shared" si="4"/>
        <v/>
      </c>
      <c r="M23" s="202" t="str">
        <f t="shared" si="5"/>
        <v/>
      </c>
      <c r="N23" s="203" t="str">
        <f t="shared" si="6"/>
        <v/>
      </c>
      <c r="O23" s="224" t="str">
        <f t="shared" si="2"/>
        <v>No Runner</v>
      </c>
      <c r="P23" s="99">
        <f t="shared" si="7"/>
        <v>0</v>
      </c>
      <c r="Q23" s="95" t="str">
        <f t="shared" si="3"/>
        <v/>
      </c>
      <c r="R23" s="95" t="str">
        <f t="shared" si="3"/>
        <v/>
      </c>
      <c r="S23" s="68">
        <f t="shared" si="3"/>
        <v>0</v>
      </c>
      <c r="T23" s="354"/>
      <c r="U23" s="405"/>
      <c r="V23" s="406"/>
      <c r="W23" s="407"/>
      <c r="X23" s="353"/>
      <c r="Y23" s="47"/>
      <c r="Z23" s="125"/>
      <c r="AA23" s="2"/>
    </row>
    <row r="24" spans="1:27" ht="10" customHeight="1" x14ac:dyDescent="0.2">
      <c r="A24" s="353"/>
      <c r="B24" s="354"/>
      <c r="C24" s="357"/>
      <c r="D24" s="358"/>
      <c r="E24" s="379"/>
      <c r="F24" s="380"/>
      <c r="G24" s="380"/>
      <c r="H24" s="37" t="str">
        <f t="shared" si="8"/>
        <v/>
      </c>
      <c r="I24" s="24" t="str">
        <f t="shared" si="9"/>
        <v/>
      </c>
      <c r="J24" s="16"/>
      <c r="K24" s="41"/>
      <c r="L24" s="201" t="str">
        <f t="shared" si="4"/>
        <v/>
      </c>
      <c r="M24" s="202" t="str">
        <f t="shared" si="5"/>
        <v/>
      </c>
      <c r="N24" s="203" t="str">
        <f t="shared" si="6"/>
        <v/>
      </c>
      <c r="O24" s="224" t="str">
        <f t="shared" si="2"/>
        <v>No Runner</v>
      </c>
      <c r="P24" s="99">
        <f t="shared" si="7"/>
        <v>0</v>
      </c>
      <c r="Q24" s="95" t="str">
        <f t="shared" si="3"/>
        <v/>
      </c>
      <c r="R24" s="95" t="str">
        <f t="shared" si="3"/>
        <v/>
      </c>
      <c r="S24" s="68">
        <f t="shared" si="3"/>
        <v>0</v>
      </c>
      <c r="T24" s="354"/>
      <c r="U24" s="408"/>
      <c r="V24" s="409"/>
      <c r="W24" s="410"/>
      <c r="X24" s="353"/>
      <c r="Y24" s="47"/>
      <c r="Z24" s="125"/>
      <c r="AA24" s="2"/>
    </row>
    <row r="25" spans="1:27" ht="10" customHeight="1" x14ac:dyDescent="0.2">
      <c r="A25" s="353"/>
      <c r="B25" s="354"/>
      <c r="C25" s="357"/>
      <c r="D25" s="358"/>
      <c r="E25" s="379"/>
      <c r="F25" s="380"/>
      <c r="G25" s="380"/>
      <c r="H25" s="9" t="str">
        <f t="shared" si="8"/>
        <v/>
      </c>
      <c r="I25" s="12" t="str">
        <f t="shared" si="9"/>
        <v/>
      </c>
      <c r="J25" s="1"/>
      <c r="K25" s="41"/>
      <c r="L25" s="201" t="str">
        <f t="shared" si="4"/>
        <v/>
      </c>
      <c r="M25" s="202" t="str">
        <f t="shared" si="5"/>
        <v/>
      </c>
      <c r="N25" s="203" t="str">
        <f t="shared" si="6"/>
        <v/>
      </c>
      <c r="O25" s="224" t="str">
        <f t="shared" si="2"/>
        <v>No Runner</v>
      </c>
      <c r="P25" s="99">
        <f t="shared" si="7"/>
        <v>0</v>
      </c>
      <c r="Q25" s="95" t="str">
        <f t="shared" si="3"/>
        <v/>
      </c>
      <c r="R25" s="95" t="str">
        <f t="shared" si="3"/>
        <v/>
      </c>
      <c r="S25" s="68">
        <f t="shared" si="3"/>
        <v>0</v>
      </c>
      <c r="T25" s="354"/>
      <c r="U25" s="411"/>
      <c r="V25" s="412"/>
      <c r="W25" s="413"/>
      <c r="X25" s="353"/>
      <c r="Y25" s="47"/>
      <c r="Z25" s="125"/>
      <c r="AA25" s="2"/>
    </row>
    <row r="26" spans="1:27" ht="10" customHeight="1" x14ac:dyDescent="0.2">
      <c r="A26" s="353"/>
      <c r="B26" s="354"/>
      <c r="C26" s="357"/>
      <c r="D26" s="358"/>
      <c r="E26" s="379"/>
      <c r="F26" s="380"/>
      <c r="G26" s="380"/>
      <c r="H26" s="9" t="str">
        <f t="shared" si="8"/>
        <v/>
      </c>
      <c r="I26" s="12" t="str">
        <f t="shared" si="9"/>
        <v/>
      </c>
      <c r="J26" s="1"/>
      <c r="K26" s="41"/>
      <c r="L26" s="201" t="str">
        <f t="shared" si="4"/>
        <v/>
      </c>
      <c r="M26" s="202" t="str">
        <f t="shared" si="5"/>
        <v/>
      </c>
      <c r="N26" s="203" t="str">
        <f t="shared" si="6"/>
        <v/>
      </c>
      <c r="O26" s="224" t="str">
        <f t="shared" si="2"/>
        <v>No Runner</v>
      </c>
      <c r="P26" s="99">
        <f t="shared" si="7"/>
        <v>0</v>
      </c>
      <c r="Q26" s="95" t="str">
        <f t="shared" si="3"/>
        <v/>
      </c>
      <c r="R26" s="95" t="str">
        <f t="shared" si="3"/>
        <v/>
      </c>
      <c r="S26" s="68">
        <f t="shared" si="3"/>
        <v>0</v>
      </c>
      <c r="T26" s="354"/>
      <c r="U26" s="411"/>
      <c r="V26" s="412"/>
      <c r="W26" s="413"/>
      <c r="X26" s="353"/>
      <c r="Y26" s="47"/>
      <c r="Z26" s="125"/>
      <c r="AA26" s="2"/>
    </row>
    <row r="27" spans="1:27" ht="10" customHeight="1" x14ac:dyDescent="0.2">
      <c r="A27" s="353"/>
      <c r="B27" s="354"/>
      <c r="C27" s="357"/>
      <c r="D27" s="358"/>
      <c r="E27" s="379"/>
      <c r="F27" s="380"/>
      <c r="G27" s="380"/>
      <c r="H27" s="37" t="str">
        <f t="shared" si="8"/>
        <v/>
      </c>
      <c r="I27" s="24" t="str">
        <f t="shared" si="9"/>
        <v/>
      </c>
      <c r="J27" s="16"/>
      <c r="K27" s="41"/>
      <c r="L27" s="201" t="str">
        <f t="shared" si="4"/>
        <v/>
      </c>
      <c r="M27" s="202" t="str">
        <f t="shared" si="5"/>
        <v/>
      </c>
      <c r="N27" s="203" t="str">
        <f t="shared" si="6"/>
        <v/>
      </c>
      <c r="O27" s="224" t="str">
        <f t="shared" si="2"/>
        <v>No Runner</v>
      </c>
      <c r="P27" s="99">
        <f t="shared" si="7"/>
        <v>0</v>
      </c>
      <c r="Q27" s="95" t="str">
        <f t="shared" si="3"/>
        <v/>
      </c>
      <c r="R27" s="95" t="str">
        <f t="shared" si="3"/>
        <v/>
      </c>
      <c r="S27" s="68">
        <f t="shared" si="3"/>
        <v>0</v>
      </c>
      <c r="T27" s="354"/>
      <c r="U27" s="411"/>
      <c r="V27" s="412"/>
      <c r="W27" s="413"/>
      <c r="X27" s="353"/>
      <c r="Y27" s="47"/>
      <c r="Z27" s="125"/>
      <c r="AA27" s="2"/>
    </row>
    <row r="28" spans="1:27" ht="10" customHeight="1" x14ac:dyDescent="0.2">
      <c r="A28" s="353"/>
      <c r="B28" s="354"/>
      <c r="C28" s="357"/>
      <c r="D28" s="358"/>
      <c r="E28" s="379"/>
      <c r="F28" s="380"/>
      <c r="G28" s="380"/>
      <c r="H28" s="37" t="str">
        <f t="shared" si="8"/>
        <v/>
      </c>
      <c r="I28" s="24" t="str">
        <f t="shared" si="9"/>
        <v/>
      </c>
      <c r="J28" s="16"/>
      <c r="K28" s="41"/>
      <c r="L28" s="201" t="str">
        <f t="shared" si="4"/>
        <v/>
      </c>
      <c r="M28" s="202" t="str">
        <f t="shared" si="5"/>
        <v/>
      </c>
      <c r="N28" s="203" t="str">
        <f t="shared" si="6"/>
        <v/>
      </c>
      <c r="O28" s="224" t="str">
        <f t="shared" si="2"/>
        <v>No Runner</v>
      </c>
      <c r="P28" s="99">
        <f t="shared" si="7"/>
        <v>0</v>
      </c>
      <c r="Q28" s="95" t="str">
        <f t="shared" si="3"/>
        <v/>
      </c>
      <c r="R28" s="95" t="str">
        <f t="shared" si="3"/>
        <v/>
      </c>
      <c r="S28" s="68">
        <f t="shared" si="3"/>
        <v>0</v>
      </c>
      <c r="T28" s="354"/>
      <c r="U28" s="411"/>
      <c r="V28" s="412"/>
      <c r="W28" s="413"/>
      <c r="X28" s="353"/>
      <c r="Y28" s="47"/>
      <c r="Z28" s="125"/>
      <c r="AA28" s="2"/>
    </row>
    <row r="29" spans="1:27" ht="10" customHeight="1" x14ac:dyDescent="0.2">
      <c r="A29" s="353"/>
      <c r="B29" s="354"/>
      <c r="C29" s="357"/>
      <c r="D29" s="358"/>
      <c r="E29" s="379"/>
      <c r="F29" s="380"/>
      <c r="G29" s="380"/>
      <c r="H29" s="38" t="str">
        <f t="shared" si="8"/>
        <v/>
      </c>
      <c r="I29" s="25" t="str">
        <f t="shared" si="9"/>
        <v/>
      </c>
      <c r="J29" s="16"/>
      <c r="K29" s="41"/>
      <c r="L29" s="201" t="str">
        <f t="shared" si="4"/>
        <v/>
      </c>
      <c r="M29" s="202" t="str">
        <f t="shared" si="5"/>
        <v/>
      </c>
      <c r="N29" s="203" t="str">
        <f t="shared" si="6"/>
        <v/>
      </c>
      <c r="O29" s="224" t="str">
        <f t="shared" si="2"/>
        <v>No Runner</v>
      </c>
      <c r="P29" s="99">
        <f t="shared" si="7"/>
        <v>0</v>
      </c>
      <c r="Q29" s="95" t="str">
        <f t="shared" si="3"/>
        <v/>
      </c>
      <c r="R29" s="95" t="str">
        <f t="shared" si="3"/>
        <v/>
      </c>
      <c r="S29" s="68">
        <f t="shared" si="3"/>
        <v>0</v>
      </c>
      <c r="T29" s="354"/>
      <c r="U29" s="411"/>
      <c r="V29" s="412"/>
      <c r="W29" s="413"/>
      <c r="X29" s="353"/>
      <c r="Y29" s="47"/>
      <c r="Z29" s="125"/>
      <c r="AA29" s="2"/>
    </row>
    <row r="30" spans="1:27" ht="10" customHeight="1" thickBot="1" x14ac:dyDescent="0.25">
      <c r="A30" s="353"/>
      <c r="B30" s="354"/>
      <c r="C30" s="357"/>
      <c r="D30" s="358"/>
      <c r="E30" s="379"/>
      <c r="F30" s="380"/>
      <c r="G30" s="380"/>
      <c r="H30" s="37" t="str">
        <f t="shared" si="8"/>
        <v/>
      </c>
      <c r="I30" s="24" t="str">
        <f t="shared" si="9"/>
        <v/>
      </c>
      <c r="J30" s="16"/>
      <c r="K30" s="41"/>
      <c r="L30" s="201" t="str">
        <f t="shared" si="4"/>
        <v/>
      </c>
      <c r="M30" s="202" t="str">
        <f t="shared" si="5"/>
        <v/>
      </c>
      <c r="N30" s="203" t="str">
        <f t="shared" si="6"/>
        <v/>
      </c>
      <c r="O30" s="224" t="str">
        <f t="shared" si="2"/>
        <v>No Runner</v>
      </c>
      <c r="P30" s="99">
        <f t="shared" si="7"/>
        <v>0</v>
      </c>
      <c r="Q30" s="95" t="str">
        <f t="shared" si="3"/>
        <v/>
      </c>
      <c r="R30" s="95" t="str">
        <f t="shared" si="3"/>
        <v/>
      </c>
      <c r="S30" s="68">
        <f t="shared" si="3"/>
        <v>0</v>
      </c>
      <c r="T30" s="354"/>
      <c r="U30" s="414"/>
      <c r="V30" s="415"/>
      <c r="W30" s="416"/>
      <c r="X30" s="353"/>
      <c r="Y30" s="47"/>
      <c r="Z30" s="125"/>
      <c r="AA30" s="2"/>
    </row>
    <row r="31" spans="1:27" ht="10" customHeight="1" x14ac:dyDescent="0.2">
      <c r="A31" s="353"/>
      <c r="B31" s="354"/>
      <c r="C31" s="357"/>
      <c r="D31" s="358"/>
      <c r="E31" s="379"/>
      <c r="F31" s="380"/>
      <c r="G31" s="380"/>
      <c r="H31" s="37" t="str">
        <f t="shared" si="8"/>
        <v/>
      </c>
      <c r="I31" s="24" t="str">
        <f t="shared" si="9"/>
        <v/>
      </c>
      <c r="J31" s="16"/>
      <c r="K31" s="41"/>
      <c r="L31" s="201" t="str">
        <f t="shared" si="4"/>
        <v/>
      </c>
      <c r="M31" s="202" t="str">
        <f t="shared" si="5"/>
        <v/>
      </c>
      <c r="N31" s="203" t="str">
        <f t="shared" si="6"/>
        <v/>
      </c>
      <c r="O31" s="224" t="str">
        <f t="shared" si="2"/>
        <v>No Runner</v>
      </c>
      <c r="P31" s="99">
        <f t="shared" si="7"/>
        <v>0</v>
      </c>
      <c r="Q31" s="95" t="str">
        <f t="shared" si="3"/>
        <v/>
      </c>
      <c r="R31" s="95" t="str">
        <f t="shared" si="3"/>
        <v/>
      </c>
      <c r="S31" s="68">
        <f t="shared" si="3"/>
        <v>0</v>
      </c>
      <c r="T31" s="354"/>
      <c r="U31" s="53"/>
      <c r="V31" s="53"/>
      <c r="X31" s="353"/>
      <c r="Y31" s="47"/>
      <c r="Z31" s="125"/>
      <c r="AA31" s="2"/>
    </row>
    <row r="32" spans="1:27" ht="10" customHeight="1" x14ac:dyDescent="0.2">
      <c r="A32" s="353"/>
      <c r="B32" s="354"/>
      <c r="C32" s="357"/>
      <c r="D32" s="358"/>
      <c r="E32" s="379"/>
      <c r="F32" s="380"/>
      <c r="G32" s="380"/>
      <c r="H32" s="37" t="str">
        <f t="shared" si="8"/>
        <v/>
      </c>
      <c r="I32" s="24" t="str">
        <f t="shared" si="9"/>
        <v/>
      </c>
      <c r="J32" s="16"/>
      <c r="K32" s="41"/>
      <c r="L32" s="201" t="str">
        <f t="shared" si="4"/>
        <v/>
      </c>
      <c r="M32" s="202" t="str">
        <f t="shared" si="5"/>
        <v/>
      </c>
      <c r="N32" s="203" t="str">
        <f t="shared" si="6"/>
        <v/>
      </c>
      <c r="O32" s="224" t="str">
        <f t="shared" si="2"/>
        <v>No Runner</v>
      </c>
      <c r="P32" s="99">
        <f t="shared" si="7"/>
        <v>0</v>
      </c>
      <c r="Q32" s="95" t="str">
        <f t="shared" si="3"/>
        <v/>
      </c>
      <c r="R32" s="95" t="str">
        <f t="shared" si="3"/>
        <v/>
      </c>
      <c r="S32" s="68">
        <f t="shared" si="3"/>
        <v>0</v>
      </c>
      <c r="T32" s="354"/>
      <c r="U32"/>
      <c r="V32"/>
      <c r="W32"/>
      <c r="X32" s="353"/>
      <c r="Y32" s="47"/>
      <c r="Z32" s="125"/>
      <c r="AA32" s="2"/>
    </row>
    <row r="33" spans="1:27" ht="10" customHeight="1" x14ac:dyDescent="0.2">
      <c r="A33"/>
      <c r="B33"/>
      <c r="C33" s="357"/>
      <c r="D33" s="358"/>
      <c r="E33" s="379"/>
      <c r="F33" s="380"/>
      <c r="G33" s="380"/>
      <c r="H33" s="38" t="str">
        <f t="shared" si="8"/>
        <v/>
      </c>
      <c r="I33" s="25" t="str">
        <f t="shared" si="9"/>
        <v/>
      </c>
      <c r="J33" s="16"/>
      <c r="K33" s="41"/>
      <c r="L33" s="201" t="str">
        <f t="shared" si="4"/>
        <v/>
      </c>
      <c r="M33" s="202" t="str">
        <f t="shared" si="5"/>
        <v/>
      </c>
      <c r="N33" s="203" t="str">
        <f t="shared" si="6"/>
        <v/>
      </c>
      <c r="O33" s="224" t="str">
        <f t="shared" si="2"/>
        <v>No Runner</v>
      </c>
      <c r="P33" s="99">
        <f t="shared" si="7"/>
        <v>0</v>
      </c>
      <c r="Q33" s="95" t="str">
        <f t="shared" si="3"/>
        <v/>
      </c>
      <c r="R33" s="95" t="str">
        <f t="shared" si="3"/>
        <v/>
      </c>
      <c r="S33" s="68">
        <f t="shared" si="3"/>
        <v>0</v>
      </c>
      <c r="T33" s="354"/>
      <c r="U33"/>
      <c r="V33"/>
      <c r="W33"/>
      <c r="X33" s="353"/>
      <c r="Y33" s="47"/>
      <c r="Z33" s="125"/>
      <c r="AA33" s="2"/>
    </row>
    <row r="34" spans="1:27" ht="10" customHeight="1" thickBot="1" x14ac:dyDescent="0.25">
      <c r="A34"/>
      <c r="B34"/>
      <c r="C34" s="357"/>
      <c r="D34" s="358"/>
      <c r="E34" s="381"/>
      <c r="F34" s="382"/>
      <c r="G34" s="382"/>
      <c r="H34" s="11" t="str">
        <f t="shared" si="8"/>
        <v/>
      </c>
      <c r="I34" s="13" t="str">
        <f t="shared" si="9"/>
        <v/>
      </c>
      <c r="J34" s="3"/>
      <c r="K34" s="42"/>
      <c r="L34" s="204" t="str">
        <f t="shared" si="4"/>
        <v/>
      </c>
      <c r="M34" s="205" t="str">
        <f t="shared" si="5"/>
        <v/>
      </c>
      <c r="N34" s="206" t="str">
        <f t="shared" si="6"/>
        <v/>
      </c>
      <c r="O34" s="225" t="str">
        <f t="shared" si="2"/>
        <v>No Runner</v>
      </c>
      <c r="P34" s="100">
        <f t="shared" si="7"/>
        <v>0</v>
      </c>
      <c r="Q34" s="97" t="str">
        <f t="shared" si="3"/>
        <v/>
      </c>
      <c r="R34" s="97" t="str">
        <f t="shared" si="3"/>
        <v/>
      </c>
      <c r="S34" s="73">
        <f t="shared" si="3"/>
        <v>0</v>
      </c>
      <c r="T34" s="354"/>
      <c r="U34"/>
      <c r="V34"/>
      <c r="W34"/>
      <c r="X34" s="353"/>
      <c r="Y34" s="48"/>
      <c r="Z34" s="173"/>
      <c r="AA34" s="4"/>
    </row>
    <row r="35" spans="1:27" ht="10" customHeight="1" x14ac:dyDescent="0.2">
      <c r="A35"/>
      <c r="B35"/>
      <c r="C35" s="357"/>
      <c r="D35" s="358"/>
      <c r="E35" s="417" t="s">
        <v>51</v>
      </c>
      <c r="F35" s="418"/>
      <c r="G35" s="104">
        <v>1</v>
      </c>
      <c r="H35" s="105" t="str">
        <f t="shared" ref="H35:H46" si="10">IFERROR(VLOOKUP($G35,$O$3:$S$34,3,0),"")</f>
        <v>Phoebe Gill</v>
      </c>
      <c r="I35" s="105" t="str">
        <f>IFERROR(VLOOKUP($G35,$O$3:$S$34,4,0),"")</f>
        <v>St George's School, Harpenden</v>
      </c>
      <c r="J35" s="106">
        <f>IFERROR(VLOOKUP($G35,$O$3:$S$34,5,0),"")</f>
        <v>355</v>
      </c>
      <c r="K35" s="107">
        <f t="shared" ref="K35:K46" si="11">IFERROR(VLOOKUP($G35,$O$3:$S$34,2,0),"")</f>
        <v>1.5000000000000002E-3</v>
      </c>
      <c r="L35" s="213" t="str">
        <f t="shared" si="4"/>
        <v>NEW</v>
      </c>
      <c r="M35" s="217" t="str">
        <f t="shared" si="5"/>
        <v>YES</v>
      </c>
      <c r="N35" s="220" t="str">
        <f t="shared" si="6"/>
        <v>YES</v>
      </c>
      <c r="O35" s="423" t="s">
        <v>25</v>
      </c>
      <c r="P35"/>
      <c r="Q35" s="33"/>
      <c r="R35" s="33"/>
      <c r="S35" s="33"/>
      <c r="T35"/>
      <c r="U35"/>
      <c r="V35"/>
      <c r="W35"/>
      <c r="X35" s="353"/>
      <c r="Y35" s="354"/>
      <c r="Z35" s="354"/>
      <c r="AA35" s="354"/>
    </row>
    <row r="36" spans="1:27" ht="10" customHeight="1" x14ac:dyDescent="0.2">
      <c r="A36"/>
      <c r="B36"/>
      <c r="C36" s="357"/>
      <c r="D36" s="358"/>
      <c r="E36" s="419"/>
      <c r="F36" s="420"/>
      <c r="G36" s="108">
        <v>2</v>
      </c>
      <c r="H36" s="109" t="str">
        <f t="shared" si="10"/>
        <v>Dina Silverman</v>
      </c>
      <c r="I36" s="275" t="str">
        <f t="shared" ref="I36:I46" si="12">IFERROR(VLOOKUP($G36,$O$3:$S$34,4,0),"")</f>
        <v>Haberdashers' Aske's School for Girls</v>
      </c>
      <c r="J36" s="110">
        <f t="shared" ref="J36:J46" si="13">IFERROR(VLOOKUP($G36,$O$3:$S$34,5,0),"")</f>
        <v>422</v>
      </c>
      <c r="K36" s="111">
        <f t="shared" si="11"/>
        <v>1.6099537037037037E-3</v>
      </c>
      <c r="L36" s="214" t="str">
        <f t="shared" si="4"/>
        <v xml:space="preserve"> </v>
      </c>
      <c r="M36" s="218" t="str">
        <f t="shared" si="5"/>
        <v xml:space="preserve"> </v>
      </c>
      <c r="N36" s="221" t="str">
        <f t="shared" si="6"/>
        <v xml:space="preserve"> </v>
      </c>
      <c r="O36" s="424"/>
      <c r="P36"/>
      <c r="Q36" s="33"/>
      <c r="R36" s="33"/>
      <c r="S36" s="33"/>
      <c r="T36"/>
      <c r="U36"/>
      <c r="V36"/>
      <c r="W36"/>
      <c r="X36" s="353"/>
      <c r="Y36" s="353"/>
      <c r="Z36" s="353"/>
      <c r="AA36" s="353"/>
    </row>
    <row r="37" spans="1:27" ht="10" customHeight="1" thickBot="1" x14ac:dyDescent="0.25">
      <c r="A37"/>
      <c r="B37"/>
      <c r="C37" s="357"/>
      <c r="D37" s="358"/>
      <c r="E37" s="419"/>
      <c r="F37" s="420"/>
      <c r="G37" s="226">
        <v>3</v>
      </c>
      <c r="H37" s="227" t="str">
        <f t="shared" si="10"/>
        <v>Isabel Martin</v>
      </c>
      <c r="I37" s="276" t="str">
        <f t="shared" si="12"/>
        <v>St Clement Danes School</v>
      </c>
      <c r="J37" s="228">
        <f t="shared" si="13"/>
        <v>471</v>
      </c>
      <c r="K37" s="229">
        <f t="shared" si="11"/>
        <v>1.741898148148148E-3</v>
      </c>
      <c r="L37" s="230" t="str">
        <f t="shared" si="4"/>
        <v xml:space="preserve"> </v>
      </c>
      <c r="M37" s="231" t="str">
        <f t="shared" si="5"/>
        <v xml:space="preserve"> </v>
      </c>
      <c r="N37" s="232" t="str">
        <f t="shared" si="6"/>
        <v xml:space="preserve"> </v>
      </c>
      <c r="O37" s="425"/>
      <c r="P37"/>
      <c r="Q37" s="33"/>
      <c r="R37" s="33"/>
      <c r="S37" s="33"/>
      <c r="T37"/>
      <c r="U37"/>
      <c r="V37"/>
      <c r="W37"/>
      <c r="X37" s="353"/>
      <c r="Y37" s="353"/>
      <c r="Z37" s="353"/>
      <c r="AA37" s="353"/>
    </row>
    <row r="38" spans="1:27" ht="10" customHeight="1" x14ac:dyDescent="0.2">
      <c r="A38"/>
      <c r="B38"/>
      <c r="C38" s="357"/>
      <c r="D38" s="358"/>
      <c r="E38" s="419"/>
      <c r="F38" s="420"/>
      <c r="G38" s="101">
        <v>4</v>
      </c>
      <c r="H38" s="76" t="str">
        <f t="shared" si="10"/>
        <v>Francesca Rollison</v>
      </c>
      <c r="I38" s="233" t="str">
        <f t="shared" si="12"/>
        <v>Royal Masonic School for Girls</v>
      </c>
      <c r="J38" s="77">
        <f t="shared" si="13"/>
        <v>398</v>
      </c>
      <c r="K38" s="43">
        <f t="shared" si="11"/>
        <v>1.7476851851851852E-3</v>
      </c>
      <c r="L38" s="210" t="str">
        <f t="shared" si="4"/>
        <v xml:space="preserve"> </v>
      </c>
      <c r="M38" s="211" t="str">
        <f t="shared" si="5"/>
        <v xml:space="preserve"> </v>
      </c>
      <c r="N38" s="212" t="str">
        <f t="shared" si="6"/>
        <v xml:space="preserve"> </v>
      </c>
      <c r="O38" s="398" t="str">
        <f>Entries!A1</f>
        <v>Junior Girls</v>
      </c>
      <c r="P38"/>
      <c r="Q38" s="33"/>
      <c r="R38" s="33"/>
      <c r="S38" s="33"/>
      <c r="T38"/>
      <c r="U38"/>
      <c r="V38"/>
      <c r="W38"/>
      <c r="X38" s="353"/>
      <c r="Y38" s="353"/>
      <c r="Z38" s="353"/>
      <c r="AA38" s="353"/>
    </row>
    <row r="39" spans="1:27" ht="10" customHeight="1" x14ac:dyDescent="0.2">
      <c r="A39"/>
      <c r="B39"/>
      <c r="C39" s="357"/>
      <c r="D39" s="358"/>
      <c r="E39" s="419"/>
      <c r="F39" s="420"/>
      <c r="G39" s="101">
        <v>5</v>
      </c>
      <c r="H39" s="76" t="str">
        <f t="shared" si="10"/>
        <v>Imogen Rose</v>
      </c>
      <c r="I39" s="233" t="str">
        <f t="shared" si="12"/>
        <v>Hitchin Girls School</v>
      </c>
      <c r="J39" s="77">
        <f t="shared" si="13"/>
        <v>334</v>
      </c>
      <c r="K39" s="43">
        <f t="shared" si="11"/>
        <v>1.7766203703703705E-3</v>
      </c>
      <c r="L39" s="201" t="str">
        <f t="shared" si="4"/>
        <v xml:space="preserve"> </v>
      </c>
      <c r="M39" s="202" t="str">
        <f t="shared" si="5"/>
        <v xml:space="preserve"> </v>
      </c>
      <c r="N39" s="203" t="str">
        <f t="shared" si="6"/>
        <v xml:space="preserve"> </v>
      </c>
      <c r="O39" s="398"/>
      <c r="P39"/>
      <c r="Q39" s="33"/>
      <c r="R39" s="33"/>
      <c r="S39" s="33"/>
      <c r="T39"/>
      <c r="U39"/>
      <c r="V39"/>
      <c r="W39"/>
      <c r="X39" s="353"/>
      <c r="Y39" s="353"/>
      <c r="Z39" s="353"/>
      <c r="AA39" s="353"/>
    </row>
    <row r="40" spans="1:27" ht="10" customHeight="1" x14ac:dyDescent="0.2">
      <c r="A40"/>
      <c r="B40"/>
      <c r="C40" s="357"/>
      <c r="D40" s="358"/>
      <c r="E40" s="419"/>
      <c r="F40" s="420"/>
      <c r="G40" s="101">
        <v>6</v>
      </c>
      <c r="H40" s="76" t="str">
        <f t="shared" si="10"/>
        <v>Martha Duncan</v>
      </c>
      <c r="I40" s="233" t="str">
        <f t="shared" si="12"/>
        <v>Sandringham</v>
      </c>
      <c r="J40" s="77">
        <f t="shared" si="13"/>
        <v>380</v>
      </c>
      <c r="K40" s="43">
        <f t="shared" si="11"/>
        <v>1.7812499999999998E-3</v>
      </c>
      <c r="L40" s="201" t="str">
        <f t="shared" si="4"/>
        <v xml:space="preserve"> </v>
      </c>
      <c r="M40" s="202" t="str">
        <f t="shared" si="5"/>
        <v xml:space="preserve"> </v>
      </c>
      <c r="N40" s="203" t="str">
        <f t="shared" si="6"/>
        <v xml:space="preserve"> </v>
      </c>
      <c r="O40" s="398"/>
      <c r="P40"/>
      <c r="Q40" s="33"/>
      <c r="R40" s="33"/>
      <c r="S40" s="33"/>
      <c r="T40"/>
      <c r="U40"/>
      <c r="V40"/>
      <c r="W40"/>
      <c r="X40" s="353"/>
      <c r="Y40" s="353"/>
      <c r="Z40" s="353"/>
      <c r="AA40" s="353"/>
    </row>
    <row r="41" spans="1:27" ht="10" customHeight="1" x14ac:dyDescent="0.2">
      <c r="A41"/>
      <c r="B41"/>
      <c r="C41" s="357"/>
      <c r="D41" s="358"/>
      <c r="E41" s="419"/>
      <c r="F41" s="420"/>
      <c r="G41" s="101">
        <v>7</v>
      </c>
      <c r="H41" s="76" t="str">
        <f t="shared" si="10"/>
        <v>Zoe Hilton</v>
      </c>
      <c r="I41" s="233" t="str">
        <f t="shared" si="12"/>
        <v>Sandringham</v>
      </c>
      <c r="J41" s="77">
        <f t="shared" si="13"/>
        <v>387</v>
      </c>
      <c r="K41" s="43">
        <f t="shared" si="11"/>
        <v>1.8576388888888887E-3</v>
      </c>
      <c r="L41" s="201" t="str">
        <f t="shared" si="4"/>
        <v xml:space="preserve"> </v>
      </c>
      <c r="M41" s="202" t="str">
        <f t="shared" si="5"/>
        <v xml:space="preserve"> </v>
      </c>
      <c r="N41" s="203" t="str">
        <f t="shared" si="6"/>
        <v xml:space="preserve"> </v>
      </c>
      <c r="O41" s="398"/>
      <c r="P41"/>
      <c r="Q41" s="33"/>
      <c r="R41" s="33"/>
      <c r="S41" s="33"/>
      <c r="T41"/>
      <c r="U41"/>
      <c r="V41"/>
      <c r="W41"/>
      <c r="X41" s="353"/>
      <c r="Y41" s="353"/>
      <c r="Z41" s="353"/>
      <c r="AA41" s="353"/>
    </row>
    <row r="42" spans="1:27" ht="10" customHeight="1" thickBot="1" x14ac:dyDescent="0.25">
      <c r="A42"/>
      <c r="B42"/>
      <c r="C42" s="359"/>
      <c r="D42" s="360"/>
      <c r="E42" s="419"/>
      <c r="F42" s="420"/>
      <c r="G42" s="101">
        <v>8</v>
      </c>
      <c r="H42" s="76" t="str">
        <f t="shared" si="10"/>
        <v>Bethany Botheras</v>
      </c>
      <c r="I42" s="233" t="str">
        <f t="shared" si="12"/>
        <v>Presdales</v>
      </c>
      <c r="J42" s="77">
        <f t="shared" si="13"/>
        <v>459</v>
      </c>
      <c r="K42" s="43">
        <f t="shared" si="11"/>
        <v>1.8900462962962961E-3</v>
      </c>
      <c r="L42" s="201" t="str">
        <f t="shared" si="4"/>
        <v xml:space="preserve"> </v>
      </c>
      <c r="M42" s="202" t="str">
        <f t="shared" si="5"/>
        <v xml:space="preserve"> </v>
      </c>
      <c r="N42" s="203" t="str">
        <f t="shared" si="6"/>
        <v xml:space="preserve"> </v>
      </c>
      <c r="O42" s="398"/>
      <c r="P42"/>
      <c r="Q42" s="33"/>
      <c r="R42" s="33"/>
      <c r="S42" s="33"/>
      <c r="T42"/>
      <c r="U42"/>
      <c r="V42"/>
      <c r="W42"/>
      <c r="X42" s="353"/>
      <c r="Y42" s="353"/>
      <c r="Z42" s="353"/>
      <c r="AA42" s="353"/>
    </row>
    <row r="43" spans="1:27" ht="10" customHeight="1" thickBot="1" x14ac:dyDescent="0.25">
      <c r="C43" s="400" t="s">
        <v>24</v>
      </c>
      <c r="D43" s="401"/>
      <c r="E43" s="419"/>
      <c r="F43" s="420"/>
      <c r="G43" s="101">
        <v>9</v>
      </c>
      <c r="H43" s="76" t="str">
        <f t="shared" si="10"/>
        <v>Marelie Raath</v>
      </c>
      <c r="I43" s="233" t="str">
        <f t="shared" si="12"/>
        <v>Sandringham</v>
      </c>
      <c r="J43" s="77">
        <f t="shared" si="13"/>
        <v>265</v>
      </c>
      <c r="K43" s="43">
        <f t="shared" si="11"/>
        <v>1.960648148148148E-3</v>
      </c>
      <c r="L43" s="201" t="str">
        <f t="shared" si="4"/>
        <v xml:space="preserve"> </v>
      </c>
      <c r="M43" s="202" t="str">
        <f t="shared" si="5"/>
        <v xml:space="preserve"> </v>
      </c>
      <c r="N43" s="203" t="str">
        <f t="shared" si="6"/>
        <v xml:space="preserve"> </v>
      </c>
      <c r="O43" s="398"/>
      <c r="P43"/>
    </row>
    <row r="44" spans="1:27" ht="10" customHeight="1" x14ac:dyDescent="0.2">
      <c r="C44" s="115" t="s">
        <v>21</v>
      </c>
      <c r="D44" s="123">
        <v>1.5254629629629631E-3</v>
      </c>
      <c r="E44" s="419"/>
      <c r="F44" s="420"/>
      <c r="G44" s="101">
        <v>10</v>
      </c>
      <c r="H44" s="76" t="str">
        <f t="shared" si="10"/>
        <v>Edie Hawtin</v>
      </c>
      <c r="I44" s="233" t="str">
        <f t="shared" si="12"/>
        <v>Tring School</v>
      </c>
      <c r="J44" s="77">
        <f t="shared" si="13"/>
        <v>360</v>
      </c>
      <c r="K44" s="43">
        <f t="shared" si="11"/>
        <v>2.0891203703703701E-3</v>
      </c>
      <c r="L44" s="201" t="str">
        <f t="shared" si="4"/>
        <v xml:space="preserve"> </v>
      </c>
      <c r="M44" s="202" t="str">
        <f t="shared" si="5"/>
        <v xml:space="preserve"> </v>
      </c>
      <c r="N44" s="203" t="str">
        <f t="shared" si="6"/>
        <v xml:space="preserve"> </v>
      </c>
      <c r="O44" s="398"/>
      <c r="P44"/>
    </row>
    <row r="45" spans="1:27" ht="10" customHeight="1" x14ac:dyDescent="0.2">
      <c r="C45" s="117" t="s">
        <v>23</v>
      </c>
      <c r="D45" s="121">
        <v>1.5624999999999999E-3</v>
      </c>
      <c r="E45" s="419"/>
      <c r="F45" s="420"/>
      <c r="G45" s="101">
        <v>11</v>
      </c>
      <c r="H45" s="76" t="str">
        <f t="shared" si="10"/>
        <v/>
      </c>
      <c r="I45" s="233" t="str">
        <f t="shared" si="12"/>
        <v/>
      </c>
      <c r="J45" s="77" t="str">
        <f t="shared" si="13"/>
        <v/>
      </c>
      <c r="K45" s="43" t="str">
        <f t="shared" si="11"/>
        <v/>
      </c>
      <c r="L45" s="201" t="str">
        <f t="shared" si="4"/>
        <v xml:space="preserve"> </v>
      </c>
      <c r="M45" s="202" t="str">
        <f t="shared" si="5"/>
        <v xml:space="preserve"> </v>
      </c>
      <c r="N45" s="203" t="str">
        <f t="shared" si="6"/>
        <v xml:space="preserve"> </v>
      </c>
      <c r="O45" s="398"/>
      <c r="P45"/>
    </row>
    <row r="46" spans="1:27" ht="10" customHeight="1" thickBot="1" x14ac:dyDescent="0.25">
      <c r="C46" s="119" t="s">
        <v>22</v>
      </c>
      <c r="D46" s="122">
        <v>1.5972222222222221E-3</v>
      </c>
      <c r="E46" s="421"/>
      <c r="F46" s="422"/>
      <c r="G46" s="102">
        <v>12</v>
      </c>
      <c r="H46" s="78" t="str">
        <f t="shared" si="10"/>
        <v/>
      </c>
      <c r="I46" s="234" t="str">
        <f t="shared" si="12"/>
        <v/>
      </c>
      <c r="J46" s="79" t="str">
        <f t="shared" si="13"/>
        <v/>
      </c>
      <c r="K46" s="103" t="str">
        <f t="shared" si="11"/>
        <v/>
      </c>
      <c r="L46" s="204" t="str">
        <f t="shared" si="4"/>
        <v xml:space="preserve"> </v>
      </c>
      <c r="M46" s="205" t="str">
        <f t="shared" si="5"/>
        <v xml:space="preserve"> </v>
      </c>
      <c r="N46" s="206" t="str">
        <f t="shared" si="6"/>
        <v xml:space="preserve"> </v>
      </c>
      <c r="O46" s="399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AA46"/>
  <sheetViews>
    <sheetView topLeftCell="A24" zoomScale="125" zoomScaleNormal="125" workbookViewId="0">
      <selection activeCell="L14" sqref="L14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2" width="6.6640625" style="216" customWidth="1"/>
    <col min="13" max="13" width="6.6640625" style="208" customWidth="1"/>
    <col min="14" max="14" width="6.6640625" style="209" customWidth="1"/>
    <col min="15" max="15" width="12.6640625" style="52" customWidth="1"/>
    <col min="16" max="16" width="8" style="52" hidden="1" customWidth="1"/>
    <col min="17" max="18" width="6.6640625" style="55" hidden="1" customWidth="1"/>
    <col min="19" max="19" width="10.5" style="52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2" customWidth="1"/>
    <col min="24" max="24" width="4.5" style="10" customWidth="1"/>
    <col min="25" max="25" width="5.6640625" style="10" customWidth="1"/>
    <col min="26" max="26" width="15.6640625" style="55" customWidth="1"/>
    <col min="27" max="27" width="20.5" style="55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4"/>
      <c r="C2" s="355" t="s">
        <v>30</v>
      </c>
      <c r="D2" s="356"/>
      <c r="E2" s="361" t="s">
        <v>2</v>
      </c>
      <c r="F2" s="362"/>
      <c r="G2" s="363"/>
      <c r="H2" s="93" t="s">
        <v>1</v>
      </c>
      <c r="I2" s="93" t="s">
        <v>49</v>
      </c>
      <c r="J2" s="88" t="s">
        <v>8</v>
      </c>
      <c r="K2" s="88" t="s">
        <v>33</v>
      </c>
      <c r="L2" s="207" t="s">
        <v>21</v>
      </c>
      <c r="M2" s="197" t="s">
        <v>23</v>
      </c>
      <c r="N2" s="196" t="s">
        <v>22</v>
      </c>
      <c r="O2" s="89" t="s">
        <v>5</v>
      </c>
      <c r="P2" s="364" t="s">
        <v>28</v>
      </c>
      <c r="Q2" s="365"/>
      <c r="R2" s="365"/>
      <c r="S2" s="366"/>
      <c r="T2" s="367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4"/>
      <c r="C3" s="357"/>
      <c r="D3" s="358"/>
      <c r="E3" s="377" t="s">
        <v>7</v>
      </c>
      <c r="F3" s="378"/>
      <c r="G3" s="378"/>
      <c r="H3" s="51" t="str">
        <f t="shared" ref="H3" si="0">IFERROR(VLOOKUP($J3,$Y$2:$AB$34,2,0),"")</f>
        <v>Tilly Major</v>
      </c>
      <c r="I3" s="272" t="str">
        <f t="shared" ref="I3" si="1">IFERROR(VLOOKUP($J3,$Y$2:$AB$34,3,0),"")</f>
        <v>Haileybury</v>
      </c>
      <c r="J3" s="5">
        <v>270</v>
      </c>
      <c r="K3" s="40">
        <v>3.4490740740740745E-3</v>
      </c>
      <c r="L3" s="198" t="str">
        <f>IF($K3&lt;$D$44,IF($K3&gt;0,"NEW","" )," ")</f>
        <v xml:space="preserve"> </v>
      </c>
      <c r="M3" s="199" t="str">
        <f>IF($K3&lt;$D$45,IF($K3&gt;0,"YES","" )," ")</f>
        <v xml:space="preserve"> </v>
      </c>
      <c r="N3" s="200" t="str">
        <f>IF($K3&lt;$D$46,IF($K3&gt;0,"YES","" )," ")</f>
        <v xml:space="preserve"> </v>
      </c>
      <c r="O3" s="223">
        <f t="shared" ref="O3:O34" si="2">IF(K3&gt;0,RANK(K3,$K$3:$K$34,1),"No Runner")</f>
        <v>1</v>
      </c>
      <c r="P3" s="98">
        <f>K3</f>
        <v>3.4490740740740745E-3</v>
      </c>
      <c r="Q3" s="96" t="str">
        <f t="shared" ref="Q3:R34" si="3">H3</f>
        <v>Tilly Major</v>
      </c>
      <c r="R3" s="96" t="str">
        <f t="shared" si="3"/>
        <v>Haileybury</v>
      </c>
      <c r="S3" s="63">
        <f>J3</f>
        <v>270</v>
      </c>
      <c r="T3" s="354"/>
      <c r="U3" s="371"/>
      <c r="V3" s="372"/>
      <c r="W3" s="373"/>
      <c r="X3" s="353"/>
      <c r="Y3" s="47">
        <v>256</v>
      </c>
      <c r="Z3" s="125" t="s">
        <v>156</v>
      </c>
      <c r="AA3" s="174" t="s">
        <v>79</v>
      </c>
    </row>
    <row r="4" spans="1:27" ht="10" customHeight="1" x14ac:dyDescent="0.2">
      <c r="A4" s="353"/>
      <c r="B4" s="354"/>
      <c r="C4" s="357"/>
      <c r="D4" s="358"/>
      <c r="E4" s="379"/>
      <c r="F4" s="380"/>
      <c r="G4" s="380"/>
      <c r="H4" s="37" t="str">
        <f>IFERROR(VLOOKUP($J4,$Y$2:$AB$34,2,0),"")</f>
        <v>Abigail Manson</v>
      </c>
      <c r="I4" s="24" t="str">
        <f>IFERROR(VLOOKUP($J4,$Y$2:$AB$34,3,0),"")</f>
        <v>Hitchin Girls School</v>
      </c>
      <c r="J4" s="16">
        <v>329</v>
      </c>
      <c r="K4" s="41">
        <v>3.5370370370370369E-3</v>
      </c>
      <c r="L4" s="201" t="str">
        <f t="shared" ref="L4:L46" si="4">IF($K4&lt;$D$44,IF($K4&gt;0,"NEW","" )," ")</f>
        <v xml:space="preserve"> </v>
      </c>
      <c r="M4" s="202" t="str">
        <f t="shared" ref="M4:M46" si="5">IF($K4&lt;$D$45,IF($K4&gt;0,"YES","" )," ")</f>
        <v xml:space="preserve"> </v>
      </c>
      <c r="N4" s="203" t="str">
        <f t="shared" ref="N4:N46" si="6">IF($K4&lt;$D$46,IF($K4&gt;0,"YES","" )," ")</f>
        <v xml:space="preserve"> </v>
      </c>
      <c r="O4" s="224">
        <f t="shared" si="2"/>
        <v>2</v>
      </c>
      <c r="P4" s="99">
        <f t="shared" ref="P4:P34" si="7">K4</f>
        <v>3.5370370370370369E-3</v>
      </c>
      <c r="Q4" s="95" t="str">
        <f t="shared" si="3"/>
        <v>Abigail Manson</v>
      </c>
      <c r="R4" s="95" t="str">
        <f t="shared" si="3"/>
        <v>Hitchin Girls School</v>
      </c>
      <c r="S4" s="68">
        <f t="shared" ref="S4:S34" si="8">J4</f>
        <v>329</v>
      </c>
      <c r="T4" s="354"/>
      <c r="U4" s="383" t="s">
        <v>26</v>
      </c>
      <c r="V4" s="384"/>
      <c r="W4" s="385"/>
      <c r="X4" s="353"/>
      <c r="Y4" s="47">
        <v>270</v>
      </c>
      <c r="Z4" s="125" t="s">
        <v>157</v>
      </c>
      <c r="AA4" s="174" t="s">
        <v>158</v>
      </c>
    </row>
    <row r="5" spans="1:27" ht="10" customHeight="1" x14ac:dyDescent="0.2">
      <c r="A5" s="353"/>
      <c r="B5" s="354"/>
      <c r="C5" s="357"/>
      <c r="D5" s="358"/>
      <c r="E5" s="379"/>
      <c r="F5" s="380"/>
      <c r="G5" s="380"/>
      <c r="H5" s="37" t="str">
        <f t="shared" ref="H5:H34" si="9">IFERROR(VLOOKUP($J5,$Y$2:$AB$34,2,0),"")</f>
        <v>Emily Ford</v>
      </c>
      <c r="I5" s="24" t="str">
        <f t="shared" ref="I5:I34" si="10">IFERROR(VLOOKUP($J5,$Y$2:$AB$34,3,0),"")</f>
        <v>Berkhamsted</v>
      </c>
      <c r="J5" s="16">
        <v>465</v>
      </c>
      <c r="K5" s="41">
        <v>3.5810185185185181E-3</v>
      </c>
      <c r="L5" s="201" t="str">
        <f t="shared" si="4"/>
        <v xml:space="preserve"> </v>
      </c>
      <c r="M5" s="202" t="str">
        <f t="shared" si="5"/>
        <v xml:space="preserve"> </v>
      </c>
      <c r="N5" s="203" t="str">
        <f t="shared" si="6"/>
        <v xml:space="preserve"> </v>
      </c>
      <c r="O5" s="224">
        <f t="shared" si="2"/>
        <v>3</v>
      </c>
      <c r="P5" s="99">
        <f t="shared" si="7"/>
        <v>3.5810185185185181E-3</v>
      </c>
      <c r="Q5" s="95" t="str">
        <f t="shared" si="3"/>
        <v>Emily Ford</v>
      </c>
      <c r="R5" s="95" t="str">
        <f t="shared" si="3"/>
        <v>Berkhamsted</v>
      </c>
      <c r="S5" s="68">
        <f t="shared" si="8"/>
        <v>465</v>
      </c>
      <c r="T5" s="354"/>
      <c r="U5" s="386"/>
      <c r="V5" s="387"/>
      <c r="W5" s="388"/>
      <c r="X5" s="353"/>
      <c r="Y5" s="47">
        <v>282</v>
      </c>
      <c r="Z5" s="125" t="s">
        <v>159</v>
      </c>
      <c r="AA5" s="174" t="s">
        <v>58</v>
      </c>
    </row>
    <row r="6" spans="1:27" ht="10" customHeight="1" x14ac:dyDescent="0.2">
      <c r="A6" s="353"/>
      <c r="B6" s="354"/>
      <c r="C6" s="357"/>
      <c r="D6" s="358"/>
      <c r="E6" s="379"/>
      <c r="F6" s="380"/>
      <c r="G6" s="380"/>
      <c r="H6" s="37" t="str">
        <f t="shared" si="9"/>
        <v>Poppy Fisher</v>
      </c>
      <c r="I6" s="24" t="str">
        <f t="shared" si="10"/>
        <v>St Albans Girls' Schol</v>
      </c>
      <c r="J6" s="16">
        <v>305</v>
      </c>
      <c r="K6" s="41">
        <v>3.623842592592593E-3</v>
      </c>
      <c r="L6" s="201" t="str">
        <f t="shared" si="4"/>
        <v xml:space="preserve"> </v>
      </c>
      <c r="M6" s="202" t="str">
        <f t="shared" si="5"/>
        <v xml:space="preserve"> </v>
      </c>
      <c r="N6" s="203" t="str">
        <f t="shared" si="6"/>
        <v xml:space="preserve"> </v>
      </c>
      <c r="O6" s="224">
        <f t="shared" si="2"/>
        <v>4</v>
      </c>
      <c r="P6" s="99">
        <f t="shared" si="7"/>
        <v>3.623842592592593E-3</v>
      </c>
      <c r="Q6" s="95" t="str">
        <f t="shared" si="3"/>
        <v>Poppy Fisher</v>
      </c>
      <c r="R6" s="95" t="str">
        <f t="shared" si="3"/>
        <v>St Albans Girls' Schol</v>
      </c>
      <c r="S6" s="68">
        <f t="shared" si="8"/>
        <v>305</v>
      </c>
      <c r="T6" s="354"/>
      <c r="U6" s="386"/>
      <c r="V6" s="387"/>
      <c r="W6" s="388"/>
      <c r="X6" s="353"/>
      <c r="Y6" s="47">
        <v>305</v>
      </c>
      <c r="Z6" s="125" t="s">
        <v>160</v>
      </c>
      <c r="AA6" s="174" t="s">
        <v>161</v>
      </c>
    </row>
    <row r="7" spans="1:27" ht="10" customHeight="1" x14ac:dyDescent="0.2">
      <c r="A7" s="353"/>
      <c r="B7" s="354"/>
      <c r="C7" s="357"/>
      <c r="D7" s="358"/>
      <c r="E7" s="379"/>
      <c r="F7" s="380"/>
      <c r="G7" s="380"/>
      <c r="H7" s="37" t="str">
        <f t="shared" si="9"/>
        <v>Thea Gray</v>
      </c>
      <c r="I7" s="24" t="str">
        <f t="shared" si="10"/>
        <v>Berkhamsted</v>
      </c>
      <c r="J7" s="16">
        <v>366</v>
      </c>
      <c r="K7" s="41">
        <v>3.6435185185185186E-3</v>
      </c>
      <c r="L7" s="201" t="str">
        <f t="shared" si="4"/>
        <v xml:space="preserve"> </v>
      </c>
      <c r="M7" s="202" t="str">
        <f t="shared" si="5"/>
        <v xml:space="preserve"> </v>
      </c>
      <c r="N7" s="203" t="str">
        <f t="shared" si="6"/>
        <v xml:space="preserve"> </v>
      </c>
      <c r="O7" s="224">
        <f t="shared" si="2"/>
        <v>5</v>
      </c>
      <c r="P7" s="99">
        <f t="shared" si="7"/>
        <v>3.6435185185185186E-3</v>
      </c>
      <c r="Q7" s="95" t="str">
        <f t="shared" si="3"/>
        <v>Thea Gray</v>
      </c>
      <c r="R7" s="95" t="str">
        <f t="shared" si="3"/>
        <v>Berkhamsted</v>
      </c>
      <c r="S7" s="68">
        <f t="shared" si="8"/>
        <v>366</v>
      </c>
      <c r="T7" s="354"/>
      <c r="U7" s="383" t="s">
        <v>32</v>
      </c>
      <c r="V7" s="384"/>
      <c r="W7" s="385"/>
      <c r="X7" s="353"/>
      <c r="Y7" s="47">
        <v>329</v>
      </c>
      <c r="Z7" s="125" t="s">
        <v>162</v>
      </c>
      <c r="AA7" s="174" t="s">
        <v>117</v>
      </c>
    </row>
    <row r="8" spans="1:27" ht="10" customHeight="1" x14ac:dyDescent="0.2">
      <c r="A8" s="353"/>
      <c r="B8" s="354"/>
      <c r="C8" s="357"/>
      <c r="D8" s="358"/>
      <c r="E8" s="379"/>
      <c r="F8" s="380"/>
      <c r="G8" s="380"/>
      <c r="H8" s="37" t="str">
        <f t="shared" si="9"/>
        <v>Gina Luckhurst</v>
      </c>
      <c r="I8" s="24" t="str">
        <f t="shared" si="10"/>
        <v>Parmiter's</v>
      </c>
      <c r="J8" s="16">
        <v>410</v>
      </c>
      <c r="K8" s="41">
        <v>3.7291666666666667E-3</v>
      </c>
      <c r="L8" s="201" t="str">
        <f t="shared" si="4"/>
        <v xml:space="preserve"> </v>
      </c>
      <c r="M8" s="202" t="str">
        <f t="shared" si="5"/>
        <v xml:space="preserve"> </v>
      </c>
      <c r="N8" s="203" t="str">
        <f t="shared" si="6"/>
        <v xml:space="preserve"> </v>
      </c>
      <c r="O8" s="224">
        <f t="shared" si="2"/>
        <v>6</v>
      </c>
      <c r="P8" s="99">
        <f t="shared" si="7"/>
        <v>3.7291666666666667E-3</v>
      </c>
      <c r="Q8" s="95" t="str">
        <f t="shared" si="3"/>
        <v>Gina Luckhurst</v>
      </c>
      <c r="R8" s="95" t="str">
        <f t="shared" si="3"/>
        <v>Parmiter's</v>
      </c>
      <c r="S8" s="68">
        <f t="shared" si="8"/>
        <v>410</v>
      </c>
      <c r="T8" s="354"/>
      <c r="U8" s="386"/>
      <c r="V8" s="387"/>
      <c r="W8" s="388"/>
      <c r="X8" s="353"/>
      <c r="Y8" s="47">
        <v>330</v>
      </c>
      <c r="Z8" s="125" t="s">
        <v>163</v>
      </c>
      <c r="AA8" s="174" t="s">
        <v>68</v>
      </c>
    </row>
    <row r="9" spans="1:27" ht="10" customHeight="1" x14ac:dyDescent="0.2">
      <c r="A9" s="353"/>
      <c r="B9" s="354"/>
      <c r="C9" s="357"/>
      <c r="D9" s="358"/>
      <c r="E9" s="379"/>
      <c r="F9" s="380"/>
      <c r="G9" s="380"/>
      <c r="H9" s="38" t="str">
        <f t="shared" si="9"/>
        <v>Nancie Bateson</v>
      </c>
      <c r="I9" s="25" t="str">
        <f t="shared" si="10"/>
        <v>Abbot's Hill</v>
      </c>
      <c r="J9" s="16">
        <v>369</v>
      </c>
      <c r="K9" s="41">
        <v>3.7418981481481483E-3</v>
      </c>
      <c r="L9" s="201" t="str">
        <f t="shared" si="4"/>
        <v xml:space="preserve"> </v>
      </c>
      <c r="M9" s="202" t="str">
        <f t="shared" si="5"/>
        <v xml:space="preserve"> </v>
      </c>
      <c r="N9" s="203" t="str">
        <f t="shared" si="6"/>
        <v xml:space="preserve"> </v>
      </c>
      <c r="O9" s="224">
        <f t="shared" si="2"/>
        <v>7</v>
      </c>
      <c r="P9" s="99">
        <f t="shared" si="7"/>
        <v>3.7418981481481483E-3</v>
      </c>
      <c r="Q9" s="95" t="str">
        <f t="shared" si="3"/>
        <v>Nancie Bateson</v>
      </c>
      <c r="R9" s="95" t="str">
        <f t="shared" si="3"/>
        <v>Abbot's Hill</v>
      </c>
      <c r="S9" s="68">
        <f t="shared" si="8"/>
        <v>369</v>
      </c>
      <c r="T9" s="354"/>
      <c r="U9" s="386"/>
      <c r="V9" s="387"/>
      <c r="W9" s="388"/>
      <c r="X9" s="353"/>
      <c r="Y9" s="47">
        <v>341</v>
      </c>
      <c r="Z9" s="125" t="s">
        <v>164</v>
      </c>
      <c r="AA9" s="174" t="s">
        <v>140</v>
      </c>
    </row>
    <row r="10" spans="1:27" ht="10" customHeight="1" x14ac:dyDescent="0.2">
      <c r="A10" s="353"/>
      <c r="B10" s="354"/>
      <c r="C10" s="357"/>
      <c r="D10" s="358"/>
      <c r="E10" s="379"/>
      <c r="F10" s="380"/>
      <c r="G10" s="380"/>
      <c r="H10" s="37" t="str">
        <f t="shared" si="9"/>
        <v>Beth Irvine</v>
      </c>
      <c r="I10" s="24" t="str">
        <f t="shared" si="10"/>
        <v>Parmiter's School</v>
      </c>
      <c r="J10" s="16">
        <v>256</v>
      </c>
      <c r="K10" s="41">
        <v>3.7557870370370371E-3</v>
      </c>
      <c r="L10" s="201" t="str">
        <f t="shared" si="4"/>
        <v xml:space="preserve"> </v>
      </c>
      <c r="M10" s="202" t="str">
        <f t="shared" si="5"/>
        <v xml:space="preserve"> </v>
      </c>
      <c r="N10" s="203" t="str">
        <f t="shared" si="6"/>
        <v xml:space="preserve"> </v>
      </c>
      <c r="O10" s="224">
        <f t="shared" si="2"/>
        <v>8</v>
      </c>
      <c r="P10" s="99">
        <f t="shared" si="7"/>
        <v>3.7557870370370371E-3</v>
      </c>
      <c r="Q10" s="95" t="str">
        <f t="shared" si="3"/>
        <v>Beth Irvine</v>
      </c>
      <c r="R10" s="95" t="str">
        <f t="shared" si="3"/>
        <v>Parmiter's School</v>
      </c>
      <c r="S10" s="68">
        <f t="shared" si="8"/>
        <v>256</v>
      </c>
      <c r="T10" s="354"/>
      <c r="U10" s="389" t="s">
        <v>31</v>
      </c>
      <c r="V10" s="390"/>
      <c r="W10" s="391"/>
      <c r="X10" s="353"/>
      <c r="Y10" s="47">
        <v>355</v>
      </c>
      <c r="Z10" s="125" t="s">
        <v>144</v>
      </c>
      <c r="AA10" s="174" t="s">
        <v>145</v>
      </c>
    </row>
    <row r="11" spans="1:27" ht="10" customHeight="1" x14ac:dyDescent="0.2">
      <c r="A11" s="353"/>
      <c r="B11" s="354"/>
      <c r="C11" s="357"/>
      <c r="D11" s="358"/>
      <c r="E11" s="379"/>
      <c r="F11" s="380"/>
      <c r="G11" s="380"/>
      <c r="H11" s="37" t="str">
        <f t="shared" si="9"/>
        <v>Becky Cray</v>
      </c>
      <c r="I11" s="24" t="str">
        <f t="shared" si="10"/>
        <v>Sandringham</v>
      </c>
      <c r="J11" s="16">
        <v>341</v>
      </c>
      <c r="K11" s="41">
        <v>3.7731481481481483E-3</v>
      </c>
      <c r="L11" s="201" t="str">
        <f t="shared" si="4"/>
        <v xml:space="preserve"> </v>
      </c>
      <c r="M11" s="202" t="str">
        <f t="shared" si="5"/>
        <v xml:space="preserve"> </v>
      </c>
      <c r="N11" s="203" t="str">
        <f t="shared" si="6"/>
        <v xml:space="preserve"> </v>
      </c>
      <c r="O11" s="224">
        <f t="shared" si="2"/>
        <v>9</v>
      </c>
      <c r="P11" s="99">
        <f t="shared" si="7"/>
        <v>3.7731481481481483E-3</v>
      </c>
      <c r="Q11" s="95" t="str">
        <f t="shared" si="3"/>
        <v>Becky Cray</v>
      </c>
      <c r="R11" s="95" t="str">
        <f t="shared" si="3"/>
        <v>Sandringham</v>
      </c>
      <c r="S11" s="68">
        <f t="shared" si="8"/>
        <v>341</v>
      </c>
      <c r="T11" s="354"/>
      <c r="U11" s="392"/>
      <c r="V11" s="393"/>
      <c r="W11" s="394"/>
      <c r="X11" s="353"/>
      <c r="Y11" s="47">
        <v>366</v>
      </c>
      <c r="Z11" s="125" t="s">
        <v>165</v>
      </c>
      <c r="AA11" s="174" t="s">
        <v>120</v>
      </c>
    </row>
    <row r="12" spans="1:27" ht="10" customHeight="1" x14ac:dyDescent="0.2">
      <c r="A12" s="353"/>
      <c r="B12" s="354"/>
      <c r="C12" s="357"/>
      <c r="D12" s="358"/>
      <c r="E12" s="379"/>
      <c r="F12" s="380"/>
      <c r="G12" s="380"/>
      <c r="H12" s="37" t="str">
        <f t="shared" si="9"/>
        <v>Grace Twyman</v>
      </c>
      <c r="I12" s="24" t="str">
        <f t="shared" si="10"/>
        <v>Royal Masonic School for Girls</v>
      </c>
      <c r="J12" s="16">
        <v>282</v>
      </c>
      <c r="K12" s="41">
        <v>3.8958333333333332E-3</v>
      </c>
      <c r="L12" s="201" t="str">
        <f t="shared" si="4"/>
        <v xml:space="preserve"> </v>
      </c>
      <c r="M12" s="202" t="str">
        <f t="shared" si="5"/>
        <v xml:space="preserve"> </v>
      </c>
      <c r="N12" s="203" t="str">
        <f t="shared" si="6"/>
        <v xml:space="preserve"> </v>
      </c>
      <c r="O12" s="224">
        <f t="shared" si="2"/>
        <v>10</v>
      </c>
      <c r="P12" s="99">
        <f t="shared" si="7"/>
        <v>3.8958333333333332E-3</v>
      </c>
      <c r="Q12" s="95" t="str">
        <f t="shared" si="3"/>
        <v>Grace Twyman</v>
      </c>
      <c r="R12" s="95" t="str">
        <f t="shared" si="3"/>
        <v>Royal Masonic School for Girls</v>
      </c>
      <c r="S12" s="68">
        <f t="shared" si="8"/>
        <v>282</v>
      </c>
      <c r="T12" s="354"/>
      <c r="U12" s="395"/>
      <c r="V12" s="396"/>
      <c r="W12" s="397"/>
      <c r="X12" s="353"/>
      <c r="Y12" s="47">
        <v>369</v>
      </c>
      <c r="Z12" s="125" t="s">
        <v>166</v>
      </c>
      <c r="AA12" s="174" t="s">
        <v>167</v>
      </c>
    </row>
    <row r="13" spans="1:27" ht="10" customHeight="1" x14ac:dyDescent="0.2">
      <c r="A13" s="353"/>
      <c r="B13" s="354"/>
      <c r="C13" s="357"/>
      <c r="D13" s="358"/>
      <c r="E13" s="379"/>
      <c r="F13" s="380"/>
      <c r="G13" s="380"/>
      <c r="H13" s="37" t="str">
        <f t="shared" si="9"/>
        <v>Julia Woch</v>
      </c>
      <c r="I13" s="24" t="str">
        <f t="shared" si="10"/>
        <v>St Joan of Arc</v>
      </c>
      <c r="J13" s="16">
        <v>419</v>
      </c>
      <c r="K13" s="41">
        <v>5.0173611111111105E-3</v>
      </c>
      <c r="L13" s="201" t="str">
        <f t="shared" si="4"/>
        <v xml:space="preserve"> </v>
      </c>
      <c r="M13" s="202" t="str">
        <f t="shared" si="5"/>
        <v xml:space="preserve"> </v>
      </c>
      <c r="N13" s="203" t="str">
        <f t="shared" si="6"/>
        <v xml:space="preserve"> </v>
      </c>
      <c r="O13" s="224">
        <f t="shared" si="2"/>
        <v>11</v>
      </c>
      <c r="P13" s="99">
        <f t="shared" si="7"/>
        <v>5.0173611111111105E-3</v>
      </c>
      <c r="Q13" s="95" t="str">
        <f t="shared" si="3"/>
        <v>Julia Woch</v>
      </c>
      <c r="R13" s="95" t="str">
        <f t="shared" si="3"/>
        <v>St Joan of Arc</v>
      </c>
      <c r="S13" s="68">
        <f t="shared" si="8"/>
        <v>419</v>
      </c>
      <c r="T13" s="354"/>
      <c r="U13" s="389"/>
      <c r="V13" s="390"/>
      <c r="W13" s="391"/>
      <c r="X13" s="353"/>
      <c r="Y13" s="47">
        <v>410</v>
      </c>
      <c r="Z13" s="125" t="s">
        <v>214</v>
      </c>
      <c r="AA13" s="174" t="s">
        <v>104</v>
      </c>
    </row>
    <row r="14" spans="1:27" ht="10" customHeight="1" x14ac:dyDescent="0.2">
      <c r="A14" s="353"/>
      <c r="B14" s="354"/>
      <c r="C14" s="357"/>
      <c r="D14" s="358"/>
      <c r="E14" s="379"/>
      <c r="F14" s="380"/>
      <c r="G14" s="380"/>
      <c r="H14" s="37" t="str">
        <f t="shared" si="9"/>
        <v>Layla Brown</v>
      </c>
      <c r="I14" s="24" t="str">
        <f t="shared" si="10"/>
        <v>The Adeyfield Academy</v>
      </c>
      <c r="J14" s="16">
        <v>441</v>
      </c>
      <c r="K14" s="41">
        <v>5.1863425925925931E-3</v>
      </c>
      <c r="L14" s="201" t="str">
        <f t="shared" si="4"/>
        <v xml:space="preserve"> </v>
      </c>
      <c r="M14" s="202" t="str">
        <f t="shared" si="5"/>
        <v xml:space="preserve"> </v>
      </c>
      <c r="N14" s="203" t="str">
        <f t="shared" si="6"/>
        <v xml:space="preserve"> </v>
      </c>
      <c r="O14" s="224">
        <f t="shared" si="2"/>
        <v>12</v>
      </c>
      <c r="P14" s="99">
        <f t="shared" si="7"/>
        <v>5.1863425925925931E-3</v>
      </c>
      <c r="Q14" s="95" t="str">
        <f t="shared" si="3"/>
        <v>Layla Brown</v>
      </c>
      <c r="R14" s="95" t="str">
        <f t="shared" si="3"/>
        <v>The Adeyfield Academy</v>
      </c>
      <c r="S14" s="68">
        <f t="shared" si="8"/>
        <v>441</v>
      </c>
      <c r="T14" s="354"/>
      <c r="U14" s="392"/>
      <c r="V14" s="393"/>
      <c r="W14" s="394"/>
      <c r="X14" s="353"/>
      <c r="Y14" s="47">
        <v>419</v>
      </c>
      <c r="Z14" s="125" t="s">
        <v>169</v>
      </c>
      <c r="AA14" s="174" t="s">
        <v>97</v>
      </c>
    </row>
    <row r="15" spans="1:27" ht="10" customHeight="1" x14ac:dyDescent="0.2">
      <c r="A15" s="353"/>
      <c r="B15" s="354"/>
      <c r="C15" s="357"/>
      <c r="D15" s="358"/>
      <c r="E15" s="379"/>
      <c r="F15" s="380"/>
      <c r="G15" s="380"/>
      <c r="H15" s="37" t="str">
        <f t="shared" si="9"/>
        <v/>
      </c>
      <c r="I15" s="24" t="str">
        <f t="shared" si="10"/>
        <v/>
      </c>
      <c r="J15" s="16"/>
      <c r="K15" s="41"/>
      <c r="L15" s="201" t="str">
        <f t="shared" si="4"/>
        <v/>
      </c>
      <c r="M15" s="202" t="str">
        <f t="shared" si="5"/>
        <v/>
      </c>
      <c r="N15" s="203" t="str">
        <f t="shared" si="6"/>
        <v/>
      </c>
      <c r="O15" s="224" t="str">
        <f t="shared" si="2"/>
        <v>No Runner</v>
      </c>
      <c r="P15" s="99">
        <f t="shared" si="7"/>
        <v>0</v>
      </c>
      <c r="Q15" s="95" t="str">
        <f t="shared" si="3"/>
        <v/>
      </c>
      <c r="R15" s="95" t="str">
        <f t="shared" si="3"/>
        <v/>
      </c>
      <c r="S15" s="68">
        <f t="shared" si="8"/>
        <v>0</v>
      </c>
      <c r="T15" s="354"/>
      <c r="U15" s="395"/>
      <c r="V15" s="396"/>
      <c r="W15" s="397"/>
      <c r="X15" s="353"/>
      <c r="Y15" s="47">
        <v>441</v>
      </c>
      <c r="Z15" s="125" t="s">
        <v>170</v>
      </c>
      <c r="AA15" s="174" t="s">
        <v>91</v>
      </c>
    </row>
    <row r="16" spans="1:27" ht="10" customHeight="1" x14ac:dyDescent="0.2">
      <c r="A16" s="353"/>
      <c r="B16" s="354"/>
      <c r="C16" s="357"/>
      <c r="D16" s="358"/>
      <c r="E16" s="379"/>
      <c r="F16" s="380"/>
      <c r="G16" s="380"/>
      <c r="H16" s="39" t="str">
        <f t="shared" si="9"/>
        <v/>
      </c>
      <c r="I16" s="273" t="str">
        <f t="shared" si="10"/>
        <v/>
      </c>
      <c r="J16" s="16"/>
      <c r="K16" s="41"/>
      <c r="L16" s="201" t="str">
        <f t="shared" si="4"/>
        <v/>
      </c>
      <c r="M16" s="202" t="str">
        <f t="shared" si="5"/>
        <v/>
      </c>
      <c r="N16" s="203" t="str">
        <f t="shared" si="6"/>
        <v/>
      </c>
      <c r="O16" s="224" t="str">
        <f t="shared" si="2"/>
        <v>No Runner</v>
      </c>
      <c r="P16" s="99">
        <f t="shared" si="7"/>
        <v>0</v>
      </c>
      <c r="Q16" s="95" t="str">
        <f t="shared" si="3"/>
        <v/>
      </c>
      <c r="R16" s="95" t="str">
        <f t="shared" si="3"/>
        <v/>
      </c>
      <c r="S16" s="68">
        <f t="shared" si="8"/>
        <v>0</v>
      </c>
      <c r="T16" s="354"/>
      <c r="U16" s="389"/>
      <c r="V16" s="390"/>
      <c r="W16" s="391"/>
      <c r="X16" s="353"/>
      <c r="Y16" s="47">
        <v>443</v>
      </c>
      <c r="Z16" s="125" t="s">
        <v>121</v>
      </c>
      <c r="AA16" s="174" t="s">
        <v>66</v>
      </c>
    </row>
    <row r="17" spans="1:27" ht="10" customHeight="1" x14ac:dyDescent="0.2">
      <c r="A17" s="353"/>
      <c r="B17" s="354"/>
      <c r="C17" s="357"/>
      <c r="D17" s="358"/>
      <c r="E17" s="379"/>
      <c r="F17" s="380"/>
      <c r="G17" s="380"/>
      <c r="H17" s="9" t="str">
        <f t="shared" si="9"/>
        <v/>
      </c>
      <c r="I17" s="12" t="str">
        <f t="shared" si="10"/>
        <v/>
      </c>
      <c r="J17" s="1"/>
      <c r="K17" s="41"/>
      <c r="L17" s="201" t="str">
        <f t="shared" si="4"/>
        <v/>
      </c>
      <c r="M17" s="202" t="str">
        <f t="shared" si="5"/>
        <v/>
      </c>
      <c r="N17" s="203" t="str">
        <f t="shared" si="6"/>
        <v/>
      </c>
      <c r="O17" s="224" t="str">
        <f t="shared" si="2"/>
        <v>No Runner</v>
      </c>
      <c r="P17" s="99">
        <f t="shared" si="7"/>
        <v>0</v>
      </c>
      <c r="Q17" s="95" t="str">
        <f t="shared" si="3"/>
        <v/>
      </c>
      <c r="R17" s="95" t="str">
        <f t="shared" si="3"/>
        <v/>
      </c>
      <c r="S17" s="68">
        <f t="shared" si="8"/>
        <v>0</v>
      </c>
      <c r="T17" s="354"/>
      <c r="U17" s="392"/>
      <c r="V17" s="393"/>
      <c r="W17" s="394"/>
      <c r="X17" s="353"/>
      <c r="Y17" s="47">
        <v>451</v>
      </c>
      <c r="Z17" s="125" t="s">
        <v>171</v>
      </c>
      <c r="AA17" s="174" t="s">
        <v>68</v>
      </c>
    </row>
    <row r="18" spans="1:27" ht="10" customHeight="1" x14ac:dyDescent="0.2">
      <c r="A18" s="353"/>
      <c r="B18" s="354"/>
      <c r="C18" s="357"/>
      <c r="D18" s="358"/>
      <c r="E18" s="379"/>
      <c r="F18" s="380"/>
      <c r="G18" s="380"/>
      <c r="H18" s="9" t="str">
        <f t="shared" si="9"/>
        <v/>
      </c>
      <c r="I18" s="12" t="str">
        <f t="shared" si="10"/>
        <v/>
      </c>
      <c r="J18" s="1"/>
      <c r="K18" s="41"/>
      <c r="L18" s="201" t="str">
        <f t="shared" si="4"/>
        <v/>
      </c>
      <c r="M18" s="202" t="str">
        <f t="shared" si="5"/>
        <v/>
      </c>
      <c r="N18" s="203" t="str">
        <f t="shared" si="6"/>
        <v/>
      </c>
      <c r="O18" s="224" t="str">
        <f t="shared" si="2"/>
        <v>No Runner</v>
      </c>
      <c r="P18" s="99">
        <f t="shared" si="7"/>
        <v>0</v>
      </c>
      <c r="Q18" s="95" t="str">
        <f t="shared" si="3"/>
        <v/>
      </c>
      <c r="R18" s="95" t="str">
        <f t="shared" si="3"/>
        <v/>
      </c>
      <c r="S18" s="68">
        <f t="shared" si="8"/>
        <v>0</v>
      </c>
      <c r="T18" s="354"/>
      <c r="U18" s="395"/>
      <c r="V18" s="396"/>
      <c r="W18" s="397"/>
      <c r="X18" s="353"/>
      <c r="Y18" s="47">
        <v>465</v>
      </c>
      <c r="Z18" s="125" t="s">
        <v>172</v>
      </c>
      <c r="AA18" s="174" t="s">
        <v>120</v>
      </c>
    </row>
    <row r="19" spans="1:27" ht="10" customHeight="1" x14ac:dyDescent="0.2">
      <c r="A19" s="353"/>
      <c r="B19" s="354"/>
      <c r="C19" s="357"/>
      <c r="D19" s="358"/>
      <c r="E19" s="379"/>
      <c r="F19" s="380"/>
      <c r="G19" s="380"/>
      <c r="H19" s="38" t="str">
        <f t="shared" si="9"/>
        <v/>
      </c>
      <c r="I19" s="25" t="str">
        <f t="shared" si="10"/>
        <v/>
      </c>
      <c r="J19" s="16"/>
      <c r="K19" s="41"/>
      <c r="L19" s="201" t="str">
        <f t="shared" si="4"/>
        <v/>
      </c>
      <c r="M19" s="202" t="str">
        <f t="shared" si="5"/>
        <v/>
      </c>
      <c r="N19" s="203" t="str">
        <f t="shared" si="6"/>
        <v/>
      </c>
      <c r="O19" s="224" t="str">
        <f t="shared" si="2"/>
        <v>No Runner</v>
      </c>
      <c r="P19" s="99">
        <f t="shared" si="7"/>
        <v>0</v>
      </c>
      <c r="Q19" s="95" t="str">
        <f t="shared" si="3"/>
        <v/>
      </c>
      <c r="R19" s="95" t="str">
        <f t="shared" si="3"/>
        <v/>
      </c>
      <c r="S19" s="68">
        <f t="shared" si="8"/>
        <v>0</v>
      </c>
      <c r="T19" s="354"/>
      <c r="U19" s="389"/>
      <c r="V19" s="390"/>
      <c r="W19" s="391"/>
      <c r="X19" s="353"/>
      <c r="Y19" s="47"/>
      <c r="Z19" s="125"/>
      <c r="AA19" s="174"/>
    </row>
    <row r="20" spans="1:27" ht="10" customHeight="1" x14ac:dyDescent="0.2">
      <c r="A20" s="353"/>
      <c r="B20" s="354"/>
      <c r="C20" s="357"/>
      <c r="D20" s="358"/>
      <c r="E20" s="379"/>
      <c r="F20" s="380"/>
      <c r="G20" s="380"/>
      <c r="H20" s="37" t="str">
        <f t="shared" si="9"/>
        <v/>
      </c>
      <c r="I20" s="24" t="str">
        <f t="shared" si="10"/>
        <v/>
      </c>
      <c r="J20" s="16"/>
      <c r="K20" s="41"/>
      <c r="L20" s="201" t="str">
        <f t="shared" si="4"/>
        <v/>
      </c>
      <c r="M20" s="202" t="str">
        <f t="shared" si="5"/>
        <v/>
      </c>
      <c r="N20" s="203" t="str">
        <f t="shared" si="6"/>
        <v/>
      </c>
      <c r="O20" s="224" t="str">
        <f t="shared" si="2"/>
        <v>No Runner</v>
      </c>
      <c r="P20" s="99">
        <f t="shared" si="7"/>
        <v>0</v>
      </c>
      <c r="Q20" s="95" t="str">
        <f t="shared" si="3"/>
        <v/>
      </c>
      <c r="R20" s="95" t="str">
        <f t="shared" si="3"/>
        <v/>
      </c>
      <c r="S20" s="68">
        <f t="shared" si="8"/>
        <v>0</v>
      </c>
      <c r="T20" s="354"/>
      <c r="U20" s="392"/>
      <c r="V20" s="393"/>
      <c r="W20" s="394"/>
      <c r="X20" s="353"/>
      <c r="Y20" s="47"/>
      <c r="Z20" s="125"/>
      <c r="AA20" s="174"/>
    </row>
    <row r="21" spans="1:27" ht="10" customHeight="1" x14ac:dyDescent="0.2">
      <c r="A21" s="353"/>
      <c r="B21" s="354"/>
      <c r="C21" s="357"/>
      <c r="D21" s="358"/>
      <c r="E21" s="379"/>
      <c r="F21" s="380"/>
      <c r="G21" s="380"/>
      <c r="H21" s="38" t="str">
        <f t="shared" si="9"/>
        <v/>
      </c>
      <c r="I21" s="25" t="str">
        <f t="shared" si="10"/>
        <v/>
      </c>
      <c r="J21" s="16"/>
      <c r="K21" s="41"/>
      <c r="L21" s="201" t="str">
        <f t="shared" si="4"/>
        <v/>
      </c>
      <c r="M21" s="202" t="str">
        <f t="shared" si="5"/>
        <v/>
      </c>
      <c r="N21" s="203" t="str">
        <f t="shared" si="6"/>
        <v/>
      </c>
      <c r="O21" s="224" t="str">
        <f t="shared" si="2"/>
        <v>No Runner</v>
      </c>
      <c r="P21" s="99">
        <f t="shared" si="7"/>
        <v>0</v>
      </c>
      <c r="Q21" s="95" t="str">
        <f t="shared" si="3"/>
        <v/>
      </c>
      <c r="R21" s="95" t="str">
        <f t="shared" si="3"/>
        <v/>
      </c>
      <c r="S21" s="68">
        <f t="shared" si="8"/>
        <v>0</v>
      </c>
      <c r="T21" s="354"/>
      <c r="U21" s="395"/>
      <c r="V21" s="396"/>
      <c r="W21" s="397"/>
      <c r="X21" s="353"/>
      <c r="Y21" s="47"/>
      <c r="Z21" s="125"/>
      <c r="AA21" s="174"/>
    </row>
    <row r="22" spans="1:27" ht="10" customHeight="1" x14ac:dyDescent="0.2">
      <c r="A22" s="353"/>
      <c r="B22" s="354"/>
      <c r="C22" s="357"/>
      <c r="D22" s="358"/>
      <c r="E22" s="379"/>
      <c r="F22" s="380"/>
      <c r="G22" s="380"/>
      <c r="H22" s="38" t="str">
        <f t="shared" si="9"/>
        <v/>
      </c>
      <c r="I22" s="25" t="str">
        <f t="shared" si="10"/>
        <v/>
      </c>
      <c r="J22" s="16"/>
      <c r="K22" s="41"/>
      <c r="L22" s="201" t="str">
        <f t="shared" si="4"/>
        <v/>
      </c>
      <c r="M22" s="202" t="str">
        <f t="shared" si="5"/>
        <v/>
      </c>
      <c r="N22" s="203" t="str">
        <f t="shared" si="6"/>
        <v/>
      </c>
      <c r="O22" s="224" t="str">
        <f t="shared" si="2"/>
        <v>No Runner</v>
      </c>
      <c r="P22" s="99">
        <f t="shared" si="7"/>
        <v>0</v>
      </c>
      <c r="Q22" s="95" t="str">
        <f t="shared" si="3"/>
        <v/>
      </c>
      <c r="R22" s="95" t="str">
        <f t="shared" si="3"/>
        <v/>
      </c>
      <c r="S22" s="68">
        <f t="shared" si="8"/>
        <v>0</v>
      </c>
      <c r="T22" s="354"/>
      <c r="U22" s="402"/>
      <c r="V22" s="403"/>
      <c r="W22" s="404"/>
      <c r="X22" s="353"/>
      <c r="Y22" s="47"/>
      <c r="Z22" s="125"/>
      <c r="AA22" s="174"/>
    </row>
    <row r="23" spans="1:27" ht="10" customHeight="1" x14ac:dyDescent="0.2">
      <c r="A23" s="353"/>
      <c r="B23" s="354"/>
      <c r="C23" s="357"/>
      <c r="D23" s="358"/>
      <c r="E23" s="379"/>
      <c r="F23" s="380"/>
      <c r="G23" s="380"/>
      <c r="H23" s="37" t="str">
        <f t="shared" si="9"/>
        <v/>
      </c>
      <c r="I23" s="24" t="str">
        <f t="shared" si="10"/>
        <v/>
      </c>
      <c r="J23" s="16"/>
      <c r="K23" s="41"/>
      <c r="L23" s="201" t="str">
        <f t="shared" si="4"/>
        <v/>
      </c>
      <c r="M23" s="202" t="str">
        <f t="shared" si="5"/>
        <v/>
      </c>
      <c r="N23" s="203" t="str">
        <f t="shared" si="6"/>
        <v/>
      </c>
      <c r="O23" s="224" t="str">
        <f t="shared" si="2"/>
        <v>No Runner</v>
      </c>
      <c r="P23" s="99">
        <f t="shared" si="7"/>
        <v>0</v>
      </c>
      <c r="Q23" s="95" t="str">
        <f t="shared" si="3"/>
        <v/>
      </c>
      <c r="R23" s="95" t="str">
        <f t="shared" si="3"/>
        <v/>
      </c>
      <c r="S23" s="68">
        <f t="shared" si="8"/>
        <v>0</v>
      </c>
      <c r="T23" s="354"/>
      <c r="U23" s="405"/>
      <c r="V23" s="406"/>
      <c r="W23" s="407"/>
      <c r="X23" s="353"/>
      <c r="Y23" s="47"/>
      <c r="Z23" s="125"/>
      <c r="AA23" s="174"/>
    </row>
    <row r="24" spans="1:27" ht="10" customHeight="1" x14ac:dyDescent="0.2">
      <c r="A24" s="353"/>
      <c r="B24" s="354"/>
      <c r="C24" s="357"/>
      <c r="D24" s="358"/>
      <c r="E24" s="379"/>
      <c r="F24" s="380"/>
      <c r="G24" s="380"/>
      <c r="H24" s="37" t="str">
        <f t="shared" si="9"/>
        <v/>
      </c>
      <c r="I24" s="24" t="str">
        <f t="shared" si="10"/>
        <v/>
      </c>
      <c r="J24" s="16"/>
      <c r="K24" s="41"/>
      <c r="L24" s="201" t="str">
        <f t="shared" si="4"/>
        <v/>
      </c>
      <c r="M24" s="202" t="str">
        <f t="shared" si="5"/>
        <v/>
      </c>
      <c r="N24" s="203" t="str">
        <f t="shared" si="6"/>
        <v/>
      </c>
      <c r="O24" s="224" t="str">
        <f t="shared" si="2"/>
        <v>No Runner</v>
      </c>
      <c r="P24" s="99">
        <f t="shared" si="7"/>
        <v>0</v>
      </c>
      <c r="Q24" s="95" t="str">
        <f t="shared" si="3"/>
        <v/>
      </c>
      <c r="R24" s="95" t="str">
        <f t="shared" si="3"/>
        <v/>
      </c>
      <c r="S24" s="68">
        <f t="shared" si="8"/>
        <v>0</v>
      </c>
      <c r="T24" s="354"/>
      <c r="U24" s="408"/>
      <c r="V24" s="409"/>
      <c r="W24" s="410"/>
      <c r="X24" s="353"/>
      <c r="Y24" s="47"/>
      <c r="Z24" s="125"/>
      <c r="AA24" s="174"/>
    </row>
    <row r="25" spans="1:27" ht="10" customHeight="1" x14ac:dyDescent="0.2">
      <c r="A25" s="353"/>
      <c r="B25" s="354"/>
      <c r="C25" s="357"/>
      <c r="D25" s="358"/>
      <c r="E25" s="379"/>
      <c r="F25" s="380"/>
      <c r="G25" s="380"/>
      <c r="H25" s="9" t="str">
        <f t="shared" si="9"/>
        <v/>
      </c>
      <c r="I25" s="12" t="str">
        <f t="shared" si="10"/>
        <v/>
      </c>
      <c r="J25" s="1"/>
      <c r="K25" s="41"/>
      <c r="L25" s="201" t="str">
        <f t="shared" si="4"/>
        <v/>
      </c>
      <c r="M25" s="202" t="str">
        <f t="shared" si="5"/>
        <v/>
      </c>
      <c r="N25" s="203" t="str">
        <f t="shared" si="6"/>
        <v/>
      </c>
      <c r="O25" s="224" t="str">
        <f t="shared" si="2"/>
        <v>No Runner</v>
      </c>
      <c r="P25" s="99">
        <f t="shared" si="7"/>
        <v>0</v>
      </c>
      <c r="Q25" s="95" t="str">
        <f t="shared" si="3"/>
        <v/>
      </c>
      <c r="R25" s="95" t="str">
        <f t="shared" si="3"/>
        <v/>
      </c>
      <c r="S25" s="68">
        <f t="shared" si="8"/>
        <v>0</v>
      </c>
      <c r="T25" s="354"/>
      <c r="U25" s="411"/>
      <c r="V25" s="412"/>
      <c r="W25" s="413"/>
      <c r="X25" s="353"/>
      <c r="Y25" s="47"/>
      <c r="Z25" s="125"/>
      <c r="AA25" s="174"/>
    </row>
    <row r="26" spans="1:27" ht="10" customHeight="1" x14ac:dyDescent="0.2">
      <c r="A26" s="353"/>
      <c r="B26" s="354"/>
      <c r="C26" s="357"/>
      <c r="D26" s="358"/>
      <c r="E26" s="379"/>
      <c r="F26" s="380"/>
      <c r="G26" s="380"/>
      <c r="H26" s="9" t="str">
        <f t="shared" si="9"/>
        <v/>
      </c>
      <c r="I26" s="12" t="str">
        <f t="shared" si="10"/>
        <v/>
      </c>
      <c r="J26" s="1"/>
      <c r="K26" s="41"/>
      <c r="L26" s="201" t="str">
        <f t="shared" si="4"/>
        <v/>
      </c>
      <c r="M26" s="202" t="str">
        <f t="shared" si="5"/>
        <v/>
      </c>
      <c r="N26" s="203" t="str">
        <f t="shared" si="6"/>
        <v/>
      </c>
      <c r="O26" s="224" t="str">
        <f t="shared" si="2"/>
        <v>No Runner</v>
      </c>
      <c r="P26" s="99">
        <f t="shared" si="7"/>
        <v>0</v>
      </c>
      <c r="Q26" s="95" t="str">
        <f t="shared" si="3"/>
        <v/>
      </c>
      <c r="R26" s="95" t="str">
        <f t="shared" si="3"/>
        <v/>
      </c>
      <c r="S26" s="68">
        <f t="shared" si="8"/>
        <v>0</v>
      </c>
      <c r="T26" s="354"/>
      <c r="U26" s="411"/>
      <c r="V26" s="412"/>
      <c r="W26" s="413"/>
      <c r="X26" s="353"/>
      <c r="Y26" s="47"/>
      <c r="Z26" s="125"/>
      <c r="AA26" s="174"/>
    </row>
    <row r="27" spans="1:27" ht="10" customHeight="1" x14ac:dyDescent="0.2">
      <c r="A27" s="353"/>
      <c r="B27" s="354"/>
      <c r="C27" s="357"/>
      <c r="D27" s="358"/>
      <c r="E27" s="379"/>
      <c r="F27" s="380"/>
      <c r="G27" s="380"/>
      <c r="H27" s="37" t="str">
        <f t="shared" si="9"/>
        <v/>
      </c>
      <c r="I27" s="24" t="str">
        <f t="shared" si="10"/>
        <v/>
      </c>
      <c r="J27" s="16"/>
      <c r="K27" s="41"/>
      <c r="L27" s="201" t="str">
        <f t="shared" si="4"/>
        <v/>
      </c>
      <c r="M27" s="202" t="str">
        <f t="shared" si="5"/>
        <v/>
      </c>
      <c r="N27" s="203" t="str">
        <f t="shared" si="6"/>
        <v/>
      </c>
      <c r="O27" s="224" t="str">
        <f t="shared" si="2"/>
        <v>No Runner</v>
      </c>
      <c r="P27" s="99">
        <f t="shared" si="7"/>
        <v>0</v>
      </c>
      <c r="Q27" s="95" t="str">
        <f t="shared" si="3"/>
        <v/>
      </c>
      <c r="R27" s="95" t="str">
        <f t="shared" si="3"/>
        <v/>
      </c>
      <c r="S27" s="68">
        <f t="shared" si="8"/>
        <v>0</v>
      </c>
      <c r="T27" s="354"/>
      <c r="U27" s="411"/>
      <c r="V27" s="412"/>
      <c r="W27" s="413"/>
      <c r="X27" s="353"/>
      <c r="Y27" s="47"/>
      <c r="Z27" s="125"/>
      <c r="AA27" s="174"/>
    </row>
    <row r="28" spans="1:27" ht="10" customHeight="1" x14ac:dyDescent="0.2">
      <c r="A28" s="353"/>
      <c r="B28" s="354"/>
      <c r="C28" s="357"/>
      <c r="D28" s="358"/>
      <c r="E28" s="379"/>
      <c r="F28" s="380"/>
      <c r="G28" s="380"/>
      <c r="H28" s="37" t="str">
        <f t="shared" si="9"/>
        <v/>
      </c>
      <c r="I28" s="24" t="str">
        <f t="shared" si="10"/>
        <v/>
      </c>
      <c r="J28" s="16"/>
      <c r="K28" s="41"/>
      <c r="L28" s="201" t="str">
        <f t="shared" si="4"/>
        <v/>
      </c>
      <c r="M28" s="202" t="str">
        <f t="shared" si="5"/>
        <v/>
      </c>
      <c r="N28" s="203" t="str">
        <f t="shared" si="6"/>
        <v/>
      </c>
      <c r="O28" s="224" t="str">
        <f t="shared" si="2"/>
        <v>No Runner</v>
      </c>
      <c r="P28" s="99">
        <f t="shared" si="7"/>
        <v>0</v>
      </c>
      <c r="Q28" s="95" t="str">
        <f t="shared" si="3"/>
        <v/>
      </c>
      <c r="R28" s="95" t="str">
        <f t="shared" si="3"/>
        <v/>
      </c>
      <c r="S28" s="68">
        <f t="shared" si="8"/>
        <v>0</v>
      </c>
      <c r="T28" s="354"/>
      <c r="U28" s="411"/>
      <c r="V28" s="412"/>
      <c r="W28" s="413"/>
      <c r="X28" s="353"/>
      <c r="Y28" s="47"/>
      <c r="Z28" s="125"/>
      <c r="AA28" s="174"/>
    </row>
    <row r="29" spans="1:27" ht="10" customHeight="1" x14ac:dyDescent="0.2">
      <c r="A29" s="353"/>
      <c r="B29" s="354"/>
      <c r="C29" s="357"/>
      <c r="D29" s="358"/>
      <c r="E29" s="379"/>
      <c r="F29" s="380"/>
      <c r="G29" s="380"/>
      <c r="H29" s="38" t="str">
        <f t="shared" si="9"/>
        <v/>
      </c>
      <c r="I29" s="25" t="str">
        <f t="shared" si="10"/>
        <v/>
      </c>
      <c r="J29" s="16"/>
      <c r="K29" s="41"/>
      <c r="L29" s="201" t="str">
        <f t="shared" si="4"/>
        <v/>
      </c>
      <c r="M29" s="202" t="str">
        <f t="shared" si="5"/>
        <v/>
      </c>
      <c r="N29" s="203" t="str">
        <f t="shared" si="6"/>
        <v/>
      </c>
      <c r="O29" s="224" t="str">
        <f t="shared" si="2"/>
        <v>No Runner</v>
      </c>
      <c r="P29" s="99">
        <f t="shared" si="7"/>
        <v>0</v>
      </c>
      <c r="Q29" s="95" t="str">
        <f t="shared" si="3"/>
        <v/>
      </c>
      <c r="R29" s="95" t="str">
        <f t="shared" si="3"/>
        <v/>
      </c>
      <c r="S29" s="68">
        <f t="shared" si="8"/>
        <v>0</v>
      </c>
      <c r="T29" s="354"/>
      <c r="U29" s="411"/>
      <c r="V29" s="412"/>
      <c r="W29" s="413"/>
      <c r="X29" s="353"/>
      <c r="Y29" s="47"/>
      <c r="Z29" s="125"/>
      <c r="AA29" s="174"/>
    </row>
    <row r="30" spans="1:27" ht="10" customHeight="1" thickBot="1" x14ac:dyDescent="0.25">
      <c r="A30" s="353"/>
      <c r="B30" s="354"/>
      <c r="C30" s="357"/>
      <c r="D30" s="358"/>
      <c r="E30" s="379"/>
      <c r="F30" s="380"/>
      <c r="G30" s="380"/>
      <c r="H30" s="37" t="str">
        <f t="shared" si="9"/>
        <v/>
      </c>
      <c r="I30" s="24" t="str">
        <f t="shared" si="10"/>
        <v/>
      </c>
      <c r="J30" s="16"/>
      <c r="K30" s="41"/>
      <c r="L30" s="201" t="str">
        <f t="shared" si="4"/>
        <v/>
      </c>
      <c r="M30" s="202" t="str">
        <f t="shared" si="5"/>
        <v/>
      </c>
      <c r="N30" s="203" t="str">
        <f t="shared" si="6"/>
        <v/>
      </c>
      <c r="O30" s="224" t="str">
        <f t="shared" si="2"/>
        <v>No Runner</v>
      </c>
      <c r="P30" s="99">
        <f t="shared" si="7"/>
        <v>0</v>
      </c>
      <c r="Q30" s="95" t="str">
        <f t="shared" si="3"/>
        <v/>
      </c>
      <c r="R30" s="95" t="str">
        <f t="shared" si="3"/>
        <v/>
      </c>
      <c r="S30" s="68">
        <f t="shared" si="8"/>
        <v>0</v>
      </c>
      <c r="T30" s="354"/>
      <c r="U30" s="414"/>
      <c r="V30" s="415"/>
      <c r="W30" s="416"/>
      <c r="X30" s="353"/>
      <c r="Y30" s="47"/>
      <c r="Z30" s="125"/>
      <c r="AA30" s="174"/>
    </row>
    <row r="31" spans="1:27" ht="10" customHeight="1" x14ac:dyDescent="0.2">
      <c r="A31" s="353"/>
      <c r="B31" s="354"/>
      <c r="C31" s="357"/>
      <c r="D31" s="358"/>
      <c r="E31" s="379"/>
      <c r="F31" s="380"/>
      <c r="G31" s="380"/>
      <c r="H31" s="37" t="str">
        <f t="shared" si="9"/>
        <v/>
      </c>
      <c r="I31" s="24" t="str">
        <f t="shared" si="10"/>
        <v/>
      </c>
      <c r="J31" s="16"/>
      <c r="K31" s="41"/>
      <c r="L31" s="201" t="str">
        <f t="shared" si="4"/>
        <v/>
      </c>
      <c r="M31" s="202" t="str">
        <f t="shared" si="5"/>
        <v/>
      </c>
      <c r="N31" s="203" t="str">
        <f t="shared" si="6"/>
        <v/>
      </c>
      <c r="O31" s="224" t="str">
        <f t="shared" si="2"/>
        <v>No Runner</v>
      </c>
      <c r="P31" s="99">
        <f t="shared" si="7"/>
        <v>0</v>
      </c>
      <c r="Q31" s="95" t="str">
        <f t="shared" si="3"/>
        <v/>
      </c>
      <c r="R31" s="95" t="str">
        <f t="shared" si="3"/>
        <v/>
      </c>
      <c r="S31" s="68">
        <f t="shared" si="8"/>
        <v>0</v>
      </c>
      <c r="T31" s="354"/>
      <c r="U31" s="53"/>
      <c r="V31" s="53"/>
      <c r="X31" s="353"/>
      <c r="Y31" s="47"/>
      <c r="Z31" s="125"/>
      <c r="AA31" s="174"/>
    </row>
    <row r="32" spans="1:27" ht="10" customHeight="1" x14ac:dyDescent="0.2">
      <c r="A32" s="353"/>
      <c r="B32" s="354"/>
      <c r="C32" s="357"/>
      <c r="D32" s="358"/>
      <c r="E32" s="379"/>
      <c r="F32" s="380"/>
      <c r="G32" s="380"/>
      <c r="H32" s="37" t="str">
        <f t="shared" si="9"/>
        <v/>
      </c>
      <c r="I32" s="24" t="str">
        <f t="shared" si="10"/>
        <v/>
      </c>
      <c r="J32" s="16"/>
      <c r="K32" s="41"/>
      <c r="L32" s="201" t="str">
        <f t="shared" si="4"/>
        <v/>
      </c>
      <c r="M32" s="202" t="str">
        <f t="shared" si="5"/>
        <v/>
      </c>
      <c r="N32" s="203" t="str">
        <f t="shared" si="6"/>
        <v/>
      </c>
      <c r="O32" s="224" t="str">
        <f t="shared" si="2"/>
        <v>No Runner</v>
      </c>
      <c r="P32" s="99">
        <f t="shared" si="7"/>
        <v>0</v>
      </c>
      <c r="Q32" s="95" t="str">
        <f t="shared" si="3"/>
        <v/>
      </c>
      <c r="R32" s="95" t="str">
        <f t="shared" si="3"/>
        <v/>
      </c>
      <c r="S32" s="68">
        <f t="shared" si="8"/>
        <v>0</v>
      </c>
      <c r="T32" s="354"/>
      <c r="U32"/>
      <c r="V32"/>
      <c r="W32"/>
      <c r="X32" s="353"/>
      <c r="Y32" s="47"/>
      <c r="Z32" s="125"/>
      <c r="AA32" s="174"/>
    </row>
    <row r="33" spans="1:27" ht="10" customHeight="1" x14ac:dyDescent="0.2">
      <c r="A33"/>
      <c r="B33"/>
      <c r="C33" s="357"/>
      <c r="D33" s="358"/>
      <c r="E33" s="379"/>
      <c r="F33" s="380"/>
      <c r="G33" s="380"/>
      <c r="H33" s="38" t="str">
        <f t="shared" si="9"/>
        <v/>
      </c>
      <c r="I33" s="25" t="str">
        <f t="shared" si="10"/>
        <v/>
      </c>
      <c r="J33" s="16"/>
      <c r="K33" s="41"/>
      <c r="L33" s="201" t="str">
        <f t="shared" si="4"/>
        <v/>
      </c>
      <c r="M33" s="202" t="str">
        <f t="shared" si="5"/>
        <v/>
      </c>
      <c r="N33" s="203" t="str">
        <f t="shared" si="6"/>
        <v/>
      </c>
      <c r="O33" s="224" t="str">
        <f t="shared" si="2"/>
        <v>No Runner</v>
      </c>
      <c r="P33" s="99">
        <f t="shared" si="7"/>
        <v>0</v>
      </c>
      <c r="Q33" s="95" t="str">
        <f t="shared" si="3"/>
        <v/>
      </c>
      <c r="R33" s="95" t="str">
        <f t="shared" si="3"/>
        <v/>
      </c>
      <c r="S33" s="68">
        <f t="shared" si="8"/>
        <v>0</v>
      </c>
      <c r="T33" s="354"/>
      <c r="U33"/>
      <c r="V33"/>
      <c r="W33"/>
      <c r="X33" s="353"/>
      <c r="Y33" s="47"/>
      <c r="Z33" s="125"/>
      <c r="AA33" s="174"/>
    </row>
    <row r="34" spans="1:27" ht="10" customHeight="1" thickBot="1" x14ac:dyDescent="0.25">
      <c r="A34"/>
      <c r="B34"/>
      <c r="C34" s="357"/>
      <c r="D34" s="358"/>
      <c r="E34" s="381"/>
      <c r="F34" s="382"/>
      <c r="G34" s="382"/>
      <c r="H34" s="11" t="str">
        <f t="shared" si="9"/>
        <v/>
      </c>
      <c r="I34" s="13" t="str">
        <f t="shared" si="10"/>
        <v/>
      </c>
      <c r="J34" s="3"/>
      <c r="K34" s="42"/>
      <c r="L34" s="204" t="str">
        <f t="shared" si="4"/>
        <v/>
      </c>
      <c r="M34" s="205" t="str">
        <f t="shared" si="5"/>
        <v/>
      </c>
      <c r="N34" s="206" t="str">
        <f t="shared" si="6"/>
        <v/>
      </c>
      <c r="O34" s="225" t="str">
        <f t="shared" si="2"/>
        <v>No Runner</v>
      </c>
      <c r="P34" s="100">
        <f t="shared" si="7"/>
        <v>0</v>
      </c>
      <c r="Q34" s="97" t="str">
        <f t="shared" si="3"/>
        <v/>
      </c>
      <c r="R34" s="97" t="str">
        <f t="shared" si="3"/>
        <v/>
      </c>
      <c r="S34" s="73">
        <f t="shared" si="8"/>
        <v>0</v>
      </c>
      <c r="T34" s="354"/>
      <c r="U34"/>
      <c r="V34"/>
      <c r="W34"/>
      <c r="X34" s="353"/>
      <c r="Y34" s="48"/>
      <c r="Z34" s="173"/>
      <c r="AA34" s="175"/>
    </row>
    <row r="35" spans="1:27" ht="10" customHeight="1" x14ac:dyDescent="0.2">
      <c r="A35"/>
      <c r="B35"/>
      <c r="C35" s="357"/>
      <c r="D35" s="358"/>
      <c r="E35" s="417" t="s">
        <v>7</v>
      </c>
      <c r="F35" s="418"/>
      <c r="G35" s="104">
        <v>1</v>
      </c>
      <c r="H35" s="105" t="str">
        <f t="shared" ref="H35:H46" si="11">IFERROR(VLOOKUP($G35,$O$3:$S$34,3,0),"")</f>
        <v>Tilly Major</v>
      </c>
      <c r="I35" s="105" t="str">
        <f>IFERROR(VLOOKUP($G35,$O$3:$S$34,4,0),"")</f>
        <v>Haileybury</v>
      </c>
      <c r="J35" s="106">
        <f>IFERROR(VLOOKUP($G35,$O$3:$S$34,5,0),"")</f>
        <v>270</v>
      </c>
      <c r="K35" s="107">
        <f t="shared" ref="K35:K46" si="12">IFERROR(VLOOKUP($G35,$O$3:$S$34,2,0),"")</f>
        <v>3.4490740740740745E-3</v>
      </c>
      <c r="L35" s="213" t="str">
        <f t="shared" si="4"/>
        <v xml:space="preserve"> </v>
      </c>
      <c r="M35" s="217" t="str">
        <f t="shared" si="5"/>
        <v xml:space="preserve"> </v>
      </c>
      <c r="N35" s="220" t="str">
        <f t="shared" si="6"/>
        <v xml:space="preserve"> </v>
      </c>
      <c r="O35" s="423" t="s">
        <v>30</v>
      </c>
      <c r="P35"/>
      <c r="Q35" s="33"/>
      <c r="R35" s="33"/>
      <c r="S35" s="33"/>
      <c r="T35"/>
      <c r="U35"/>
      <c r="V35"/>
      <c r="W35"/>
      <c r="X35" s="353"/>
      <c r="Y35" s="354"/>
      <c r="Z35" s="354"/>
      <c r="AA35" s="354"/>
    </row>
    <row r="36" spans="1:27" ht="10" customHeight="1" x14ac:dyDescent="0.2">
      <c r="A36"/>
      <c r="B36"/>
      <c r="C36" s="357"/>
      <c r="D36" s="358"/>
      <c r="E36" s="419"/>
      <c r="F36" s="420"/>
      <c r="G36" s="108">
        <v>2</v>
      </c>
      <c r="H36" s="109" t="str">
        <f t="shared" si="11"/>
        <v>Abigail Manson</v>
      </c>
      <c r="I36" s="275" t="str">
        <f t="shared" ref="I36:I46" si="13">IFERROR(VLOOKUP($G36,$O$3:$S$34,4,0),"")</f>
        <v>Hitchin Girls School</v>
      </c>
      <c r="J36" s="110">
        <f t="shared" ref="J36:J46" si="14">IFERROR(VLOOKUP($G36,$O$3:$S$34,5,0),"")</f>
        <v>329</v>
      </c>
      <c r="K36" s="111">
        <f t="shared" si="12"/>
        <v>3.5370370370370369E-3</v>
      </c>
      <c r="L36" s="214" t="str">
        <f t="shared" si="4"/>
        <v xml:space="preserve"> </v>
      </c>
      <c r="M36" s="218" t="str">
        <f t="shared" si="5"/>
        <v xml:space="preserve"> </v>
      </c>
      <c r="N36" s="221" t="str">
        <f t="shared" si="6"/>
        <v xml:space="preserve"> </v>
      </c>
      <c r="O36" s="424"/>
      <c r="P36"/>
      <c r="Q36" s="33"/>
      <c r="R36" s="33"/>
      <c r="S36" s="33"/>
      <c r="T36"/>
      <c r="U36"/>
      <c r="V36"/>
      <c r="W36"/>
      <c r="X36" s="353"/>
      <c r="Y36" s="353"/>
      <c r="Z36" s="353"/>
      <c r="AA36" s="353"/>
    </row>
    <row r="37" spans="1:27" ht="10" customHeight="1" thickBot="1" x14ac:dyDescent="0.25">
      <c r="A37"/>
      <c r="B37"/>
      <c r="C37" s="357"/>
      <c r="D37" s="358"/>
      <c r="E37" s="419"/>
      <c r="F37" s="420"/>
      <c r="G37" s="226">
        <v>3</v>
      </c>
      <c r="H37" s="227" t="str">
        <f t="shared" si="11"/>
        <v>Emily Ford</v>
      </c>
      <c r="I37" s="276" t="str">
        <f t="shared" si="13"/>
        <v>Berkhamsted</v>
      </c>
      <c r="J37" s="228">
        <f t="shared" si="14"/>
        <v>465</v>
      </c>
      <c r="K37" s="229">
        <f t="shared" si="12"/>
        <v>3.5810185185185181E-3</v>
      </c>
      <c r="L37" s="230" t="str">
        <f t="shared" si="4"/>
        <v xml:space="preserve"> </v>
      </c>
      <c r="M37" s="231" t="str">
        <f t="shared" si="5"/>
        <v xml:space="preserve"> </v>
      </c>
      <c r="N37" s="232" t="str">
        <f t="shared" si="6"/>
        <v xml:space="preserve"> </v>
      </c>
      <c r="O37" s="425"/>
      <c r="P37"/>
      <c r="Q37" s="33"/>
      <c r="R37" s="33"/>
      <c r="S37" s="33"/>
      <c r="T37"/>
      <c r="U37"/>
      <c r="V37"/>
      <c r="W37"/>
      <c r="X37" s="353"/>
      <c r="Y37" s="353"/>
      <c r="Z37" s="353"/>
      <c r="AA37" s="353"/>
    </row>
    <row r="38" spans="1:27" ht="10" customHeight="1" x14ac:dyDescent="0.2">
      <c r="A38"/>
      <c r="B38"/>
      <c r="C38" s="357"/>
      <c r="D38" s="358"/>
      <c r="E38" s="419"/>
      <c r="F38" s="420"/>
      <c r="G38" s="101">
        <v>4</v>
      </c>
      <c r="H38" s="76" t="str">
        <f t="shared" si="11"/>
        <v>Poppy Fisher</v>
      </c>
      <c r="I38" s="233" t="str">
        <f t="shared" si="13"/>
        <v>St Albans Girls' Schol</v>
      </c>
      <c r="J38" s="77">
        <f t="shared" si="14"/>
        <v>305</v>
      </c>
      <c r="K38" s="43">
        <f t="shared" si="12"/>
        <v>3.623842592592593E-3</v>
      </c>
      <c r="L38" s="210" t="str">
        <f t="shared" si="4"/>
        <v xml:space="preserve"> </v>
      </c>
      <c r="M38" s="211" t="str">
        <f t="shared" si="5"/>
        <v xml:space="preserve"> </v>
      </c>
      <c r="N38" s="212" t="str">
        <f t="shared" si="6"/>
        <v xml:space="preserve"> </v>
      </c>
      <c r="O38" s="398" t="str">
        <f>Entries!A1</f>
        <v>Junior Girls</v>
      </c>
      <c r="P38"/>
      <c r="Q38" s="33"/>
      <c r="R38" s="33"/>
      <c r="S38" s="33"/>
      <c r="T38"/>
      <c r="U38"/>
      <c r="V38"/>
      <c r="W38"/>
      <c r="X38" s="353"/>
      <c r="Y38" s="353"/>
      <c r="Z38" s="353"/>
      <c r="AA38" s="353"/>
    </row>
    <row r="39" spans="1:27" ht="10" customHeight="1" x14ac:dyDescent="0.2">
      <c r="A39"/>
      <c r="B39"/>
      <c r="C39" s="357"/>
      <c r="D39" s="358"/>
      <c r="E39" s="419"/>
      <c r="F39" s="420"/>
      <c r="G39" s="101">
        <v>5</v>
      </c>
      <c r="H39" s="76" t="str">
        <f t="shared" si="11"/>
        <v>Thea Gray</v>
      </c>
      <c r="I39" s="233" t="str">
        <f t="shared" si="13"/>
        <v>Berkhamsted</v>
      </c>
      <c r="J39" s="77">
        <f t="shared" si="14"/>
        <v>366</v>
      </c>
      <c r="K39" s="43">
        <f t="shared" si="12"/>
        <v>3.6435185185185186E-3</v>
      </c>
      <c r="L39" s="201" t="str">
        <f t="shared" si="4"/>
        <v xml:space="preserve"> </v>
      </c>
      <c r="M39" s="202" t="str">
        <f t="shared" si="5"/>
        <v xml:space="preserve"> </v>
      </c>
      <c r="N39" s="203" t="str">
        <f t="shared" si="6"/>
        <v xml:space="preserve"> </v>
      </c>
      <c r="O39" s="398"/>
      <c r="P39"/>
      <c r="Q39" s="33"/>
      <c r="R39" s="33"/>
      <c r="S39" s="33"/>
      <c r="T39"/>
      <c r="U39"/>
      <c r="V39"/>
      <c r="W39"/>
      <c r="X39" s="353"/>
      <c r="Y39" s="353"/>
      <c r="Z39" s="353"/>
      <c r="AA39" s="353"/>
    </row>
    <row r="40" spans="1:27" ht="10" customHeight="1" x14ac:dyDescent="0.2">
      <c r="A40"/>
      <c r="B40"/>
      <c r="C40" s="357"/>
      <c r="D40" s="358"/>
      <c r="E40" s="419"/>
      <c r="F40" s="420"/>
      <c r="G40" s="101">
        <v>6</v>
      </c>
      <c r="H40" s="76" t="str">
        <f t="shared" si="11"/>
        <v>Gina Luckhurst</v>
      </c>
      <c r="I40" s="233" t="str">
        <f t="shared" si="13"/>
        <v>Parmiter's</v>
      </c>
      <c r="J40" s="77">
        <f t="shared" si="14"/>
        <v>410</v>
      </c>
      <c r="K40" s="43">
        <f t="shared" si="12"/>
        <v>3.7291666666666667E-3</v>
      </c>
      <c r="L40" s="201" t="str">
        <f t="shared" si="4"/>
        <v xml:space="preserve"> </v>
      </c>
      <c r="M40" s="202" t="str">
        <f t="shared" si="5"/>
        <v xml:space="preserve"> </v>
      </c>
      <c r="N40" s="203" t="str">
        <f t="shared" si="6"/>
        <v xml:space="preserve"> </v>
      </c>
      <c r="O40" s="398"/>
      <c r="P40"/>
      <c r="Q40" s="33"/>
      <c r="R40" s="33"/>
      <c r="S40" s="33"/>
      <c r="T40"/>
      <c r="U40"/>
      <c r="V40"/>
      <c r="W40"/>
      <c r="X40" s="353"/>
      <c r="Y40" s="353"/>
      <c r="Z40" s="353"/>
      <c r="AA40" s="353"/>
    </row>
    <row r="41" spans="1:27" ht="10" customHeight="1" x14ac:dyDescent="0.2">
      <c r="A41"/>
      <c r="B41"/>
      <c r="C41" s="357"/>
      <c r="D41" s="358"/>
      <c r="E41" s="419"/>
      <c r="F41" s="420"/>
      <c r="G41" s="101">
        <v>7</v>
      </c>
      <c r="H41" s="76" t="str">
        <f t="shared" si="11"/>
        <v>Nancie Bateson</v>
      </c>
      <c r="I41" s="233" t="str">
        <f t="shared" si="13"/>
        <v>Abbot's Hill</v>
      </c>
      <c r="J41" s="77">
        <f t="shared" si="14"/>
        <v>369</v>
      </c>
      <c r="K41" s="43">
        <f t="shared" si="12"/>
        <v>3.7418981481481483E-3</v>
      </c>
      <c r="L41" s="201" t="str">
        <f t="shared" si="4"/>
        <v xml:space="preserve"> </v>
      </c>
      <c r="M41" s="202" t="str">
        <f t="shared" si="5"/>
        <v xml:space="preserve"> </v>
      </c>
      <c r="N41" s="203" t="str">
        <f t="shared" si="6"/>
        <v xml:space="preserve"> </v>
      </c>
      <c r="O41" s="398"/>
      <c r="P41"/>
      <c r="Q41" s="33"/>
      <c r="R41" s="33"/>
      <c r="S41" s="33"/>
      <c r="T41"/>
      <c r="U41"/>
      <c r="V41"/>
      <c r="W41"/>
      <c r="X41" s="353"/>
      <c r="Y41" s="353"/>
      <c r="Z41" s="353"/>
      <c r="AA41" s="353"/>
    </row>
    <row r="42" spans="1:27" ht="10" customHeight="1" thickBot="1" x14ac:dyDescent="0.25">
      <c r="A42"/>
      <c r="B42"/>
      <c r="C42" s="359"/>
      <c r="D42" s="360"/>
      <c r="E42" s="419"/>
      <c r="F42" s="420"/>
      <c r="G42" s="101">
        <v>8</v>
      </c>
      <c r="H42" s="76" t="str">
        <f t="shared" si="11"/>
        <v>Beth Irvine</v>
      </c>
      <c r="I42" s="233" t="str">
        <f t="shared" si="13"/>
        <v>Parmiter's School</v>
      </c>
      <c r="J42" s="77">
        <f t="shared" si="14"/>
        <v>256</v>
      </c>
      <c r="K42" s="43">
        <f t="shared" si="12"/>
        <v>3.7557870370370371E-3</v>
      </c>
      <c r="L42" s="201" t="str">
        <f t="shared" si="4"/>
        <v xml:space="preserve"> </v>
      </c>
      <c r="M42" s="202" t="str">
        <f t="shared" si="5"/>
        <v xml:space="preserve"> </v>
      </c>
      <c r="N42" s="203" t="str">
        <f t="shared" si="6"/>
        <v xml:space="preserve"> </v>
      </c>
      <c r="O42" s="398"/>
      <c r="P42"/>
      <c r="Q42" s="33"/>
      <c r="R42" s="33"/>
      <c r="S42" s="33"/>
      <c r="T42"/>
      <c r="U42"/>
      <c r="V42"/>
      <c r="W42"/>
      <c r="X42" s="353"/>
      <c r="Y42" s="353"/>
      <c r="Z42" s="353"/>
      <c r="AA42" s="353"/>
    </row>
    <row r="43" spans="1:27" ht="10" customHeight="1" thickBot="1" x14ac:dyDescent="0.25">
      <c r="C43" s="400" t="s">
        <v>24</v>
      </c>
      <c r="D43" s="401"/>
      <c r="E43" s="419"/>
      <c r="F43" s="420"/>
      <c r="G43" s="101">
        <v>9</v>
      </c>
      <c r="H43" s="76" t="str">
        <f t="shared" si="11"/>
        <v>Becky Cray</v>
      </c>
      <c r="I43" s="233" t="str">
        <f t="shared" si="13"/>
        <v>Sandringham</v>
      </c>
      <c r="J43" s="77">
        <f t="shared" si="14"/>
        <v>341</v>
      </c>
      <c r="K43" s="43">
        <f t="shared" si="12"/>
        <v>3.7731481481481483E-3</v>
      </c>
      <c r="L43" s="201" t="str">
        <f t="shared" si="4"/>
        <v xml:space="preserve"> </v>
      </c>
      <c r="M43" s="202" t="str">
        <f t="shared" si="5"/>
        <v xml:space="preserve"> </v>
      </c>
      <c r="N43" s="203" t="str">
        <f t="shared" si="6"/>
        <v xml:space="preserve"> </v>
      </c>
      <c r="O43" s="398"/>
      <c r="P43"/>
    </row>
    <row r="44" spans="1:27" ht="10" customHeight="1" x14ac:dyDescent="0.2">
      <c r="C44" s="115" t="s">
        <v>21</v>
      </c>
      <c r="D44" s="123">
        <v>3.2141203703703707E-3</v>
      </c>
      <c r="E44" s="419"/>
      <c r="F44" s="420"/>
      <c r="G44" s="101">
        <v>10</v>
      </c>
      <c r="H44" s="76" t="str">
        <f t="shared" si="11"/>
        <v>Grace Twyman</v>
      </c>
      <c r="I44" s="233" t="str">
        <f t="shared" si="13"/>
        <v>Royal Masonic School for Girls</v>
      </c>
      <c r="J44" s="77">
        <f t="shared" si="14"/>
        <v>282</v>
      </c>
      <c r="K44" s="43">
        <f t="shared" si="12"/>
        <v>3.8958333333333332E-3</v>
      </c>
      <c r="L44" s="201" t="str">
        <f t="shared" si="4"/>
        <v xml:space="preserve"> </v>
      </c>
      <c r="M44" s="202" t="str">
        <f t="shared" si="5"/>
        <v xml:space="preserve"> </v>
      </c>
      <c r="N44" s="203" t="str">
        <f t="shared" si="6"/>
        <v xml:space="preserve"> </v>
      </c>
      <c r="O44" s="398"/>
      <c r="P44"/>
    </row>
    <row r="45" spans="1:27" ht="10" customHeight="1" x14ac:dyDescent="0.2">
      <c r="C45" s="117" t="s">
        <v>23</v>
      </c>
      <c r="D45" s="121">
        <v>3.2407407407407406E-3</v>
      </c>
      <c r="E45" s="419"/>
      <c r="F45" s="420"/>
      <c r="G45" s="101">
        <v>11</v>
      </c>
      <c r="H45" s="76" t="str">
        <f t="shared" si="11"/>
        <v>Julia Woch</v>
      </c>
      <c r="I45" s="233" t="str">
        <f t="shared" si="13"/>
        <v>St Joan of Arc</v>
      </c>
      <c r="J45" s="77">
        <f t="shared" si="14"/>
        <v>419</v>
      </c>
      <c r="K45" s="43">
        <f t="shared" si="12"/>
        <v>5.0173611111111105E-3</v>
      </c>
      <c r="L45" s="201" t="str">
        <f t="shared" si="4"/>
        <v xml:space="preserve"> </v>
      </c>
      <c r="M45" s="202" t="str">
        <f t="shared" si="5"/>
        <v xml:space="preserve"> </v>
      </c>
      <c r="N45" s="203" t="str">
        <f t="shared" si="6"/>
        <v xml:space="preserve"> </v>
      </c>
      <c r="O45" s="398"/>
      <c r="P45"/>
    </row>
    <row r="46" spans="1:27" ht="10" customHeight="1" thickBot="1" x14ac:dyDescent="0.25">
      <c r="C46" s="119" t="s">
        <v>22</v>
      </c>
      <c r="D46" s="122">
        <v>3.3333333333333335E-3</v>
      </c>
      <c r="E46" s="421"/>
      <c r="F46" s="422"/>
      <c r="G46" s="102">
        <v>12</v>
      </c>
      <c r="H46" s="78" t="str">
        <f t="shared" si="11"/>
        <v>Layla Brown</v>
      </c>
      <c r="I46" s="234" t="str">
        <f t="shared" si="13"/>
        <v>The Adeyfield Academy</v>
      </c>
      <c r="J46" s="79">
        <f t="shared" si="14"/>
        <v>441</v>
      </c>
      <c r="K46" s="103">
        <f t="shared" si="12"/>
        <v>5.1863425925925931E-3</v>
      </c>
      <c r="L46" s="204" t="str">
        <f t="shared" si="4"/>
        <v xml:space="preserve"> </v>
      </c>
      <c r="M46" s="205" t="str">
        <f t="shared" si="5"/>
        <v xml:space="preserve"> </v>
      </c>
      <c r="N46" s="206" t="str">
        <f t="shared" si="6"/>
        <v xml:space="preserve"> </v>
      </c>
      <c r="O46" s="399"/>
      <c r="P46"/>
    </row>
  </sheetData>
  <mergeCells count="25">
    <mergeCell ref="X2:X42"/>
    <mergeCell ref="Y2:AA2"/>
    <mergeCell ref="A1:B1"/>
    <mergeCell ref="C1:AA1"/>
    <mergeCell ref="O38:O46"/>
    <mergeCell ref="O35:O37"/>
    <mergeCell ref="P2:S2"/>
    <mergeCell ref="E35:F46"/>
    <mergeCell ref="Y35:AA42"/>
    <mergeCell ref="C43:D43"/>
    <mergeCell ref="E3:G34"/>
    <mergeCell ref="U19:W21"/>
    <mergeCell ref="U22:W24"/>
    <mergeCell ref="U25:W27"/>
    <mergeCell ref="U28:W30"/>
    <mergeCell ref="U4:W6"/>
    <mergeCell ref="A2:B32"/>
    <mergeCell ref="E2:G2"/>
    <mergeCell ref="T2:T34"/>
    <mergeCell ref="U2:W3"/>
    <mergeCell ref="U7:W9"/>
    <mergeCell ref="U10:W12"/>
    <mergeCell ref="U13:W15"/>
    <mergeCell ref="U16:W18"/>
    <mergeCell ref="C2:D42"/>
  </mergeCells>
  <conditionalFormatting sqref="O3:O34">
    <cfRule type="cellIs" dxfId="41" priority="22" operator="between">
      <formula>2.9</formula>
      <formula>3.1</formula>
    </cfRule>
    <cfRule type="cellIs" dxfId="40" priority="23" operator="between">
      <formula>1.9</formula>
      <formula>2.1</formula>
    </cfRule>
    <cfRule type="cellIs" dxfId="39" priority="24" operator="between">
      <formula>0.9</formula>
      <formula>1.1</formula>
    </cfRule>
  </conditionalFormatting>
  <conditionalFormatting sqref="G35:G46">
    <cfRule type="cellIs" dxfId="38" priority="4" operator="between">
      <formula>2.9</formula>
      <formula>3.1</formula>
    </cfRule>
    <cfRule type="cellIs" dxfId="37" priority="5" operator="between">
      <formula>1.9</formula>
      <formula>2.1</formula>
    </cfRule>
    <cfRule type="cellIs" dxfId="36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AA46"/>
  <sheetViews>
    <sheetView topLeftCell="A26" zoomScale="125" zoomScaleNormal="125" workbookViewId="0">
      <selection activeCell="K23" sqref="K2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2" customWidth="1"/>
    <col min="3" max="3" width="6.6640625" style="52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5" customWidth="1"/>
    <col min="10" max="10" width="6.6640625" style="52" customWidth="1"/>
    <col min="11" max="11" width="12.6640625" style="52" customWidth="1"/>
    <col min="12" max="13" width="6.6640625" style="189" customWidth="1"/>
    <col min="14" max="14" width="6.6640625" style="52" customWidth="1"/>
    <col min="15" max="15" width="12.6640625" style="52" customWidth="1"/>
    <col min="16" max="16" width="9.33203125" style="180" hidden="1" customWidth="1"/>
    <col min="17" max="18" width="9.6640625" style="55" hidden="1" customWidth="1"/>
    <col min="19" max="19" width="12.83203125" style="52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2" customWidth="1"/>
    <col min="24" max="24" width="4.5" style="10" customWidth="1"/>
    <col min="25" max="25" width="5.6640625" style="10" customWidth="1"/>
    <col min="26" max="26" width="15.6640625" style="55" customWidth="1"/>
    <col min="27" max="27" width="22.6640625" style="55" customWidth="1"/>
    <col min="28" max="16384" width="9.1640625" style="10"/>
  </cols>
  <sheetData>
    <row r="1" spans="1:27" ht="10" customHeight="1" thickBot="1" x14ac:dyDescent="0.2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10" customHeight="1" thickBot="1" x14ac:dyDescent="0.25">
      <c r="A2" s="353"/>
      <c r="B2" s="353"/>
      <c r="C2" s="355" t="s">
        <v>39</v>
      </c>
      <c r="D2" s="356"/>
      <c r="E2" s="361" t="s">
        <v>2</v>
      </c>
      <c r="F2" s="362"/>
      <c r="G2" s="362"/>
      <c r="H2" s="91" t="s">
        <v>1</v>
      </c>
      <c r="I2" s="93" t="s">
        <v>49</v>
      </c>
      <c r="J2" s="88" t="s">
        <v>8</v>
      </c>
      <c r="K2" s="88" t="s">
        <v>38</v>
      </c>
      <c r="L2" s="207" t="s">
        <v>21</v>
      </c>
      <c r="M2" s="197" t="s">
        <v>23</v>
      </c>
      <c r="N2" s="196" t="s">
        <v>22</v>
      </c>
      <c r="O2" s="92" t="s">
        <v>5</v>
      </c>
      <c r="P2" s="365" t="s">
        <v>28</v>
      </c>
      <c r="Q2" s="365"/>
      <c r="R2" s="365"/>
      <c r="S2" s="366"/>
      <c r="T2" s="354"/>
      <c r="U2" s="368" t="s">
        <v>12</v>
      </c>
      <c r="V2" s="369"/>
      <c r="W2" s="370"/>
      <c r="X2" s="353"/>
      <c r="Y2" s="374" t="s">
        <v>13</v>
      </c>
      <c r="Z2" s="375"/>
      <c r="AA2" s="376"/>
    </row>
    <row r="3" spans="1:27" ht="10" customHeight="1" thickBot="1" x14ac:dyDescent="0.25">
      <c r="A3" s="353"/>
      <c r="B3" s="353"/>
      <c r="C3" s="357"/>
      <c r="D3" s="358"/>
      <c r="E3" s="468" t="s">
        <v>7</v>
      </c>
      <c r="F3" s="469"/>
      <c r="G3" s="469"/>
      <c r="H3" s="125" t="str">
        <f t="shared" ref="H3" si="0">IFERROR(VLOOKUP($J3,$Y$2:$AB$34,2,0),"")</f>
        <v>Brooke Evans</v>
      </c>
      <c r="I3" s="271" t="str">
        <f t="shared" ref="I3" si="1">IFERROR(VLOOKUP($J3,$Y$2:$AB$34,3,0),"")</f>
        <v>The Hemel Hempstead School</v>
      </c>
      <c r="J3" s="5">
        <v>376</v>
      </c>
      <c r="K3" s="8">
        <v>4.95</v>
      </c>
      <c r="L3" s="198" t="str">
        <f>IF($K3&gt;$D$44,IF($K3&gt;0,"NEW","" )," ")</f>
        <v xml:space="preserve"> </v>
      </c>
      <c r="M3" s="199" t="str">
        <f>IF($K3&gt;$D$45,IF($K3&gt;0,"YES","" )," ")</f>
        <v xml:space="preserve"> </v>
      </c>
      <c r="N3" s="200" t="str">
        <f>IF($K3&gt;$D$46,IF($K3&gt;0,"YES","" )," ")</f>
        <v xml:space="preserve"> </v>
      </c>
      <c r="O3" s="74">
        <f>IF(K3&gt;0,RANK(K3,$K$3:$K$34,0),"No Jumper")</f>
        <v>1</v>
      </c>
      <c r="P3" s="176">
        <f>K3</f>
        <v>4.95</v>
      </c>
      <c r="Q3" s="96" t="str">
        <f t="shared" ref="Q3:R34" si="2">H3</f>
        <v>Brooke Evans</v>
      </c>
      <c r="R3" s="96" t="str">
        <f t="shared" si="2"/>
        <v>The Hemel Hempstead School</v>
      </c>
      <c r="S3" s="63">
        <f>J3</f>
        <v>376</v>
      </c>
      <c r="T3" s="354"/>
      <c r="U3" s="371"/>
      <c r="V3" s="372"/>
      <c r="W3" s="373"/>
      <c r="X3" s="353"/>
      <c r="Y3" s="47">
        <v>257</v>
      </c>
      <c r="Z3" s="125" t="s">
        <v>173</v>
      </c>
      <c r="AA3" s="174" t="s">
        <v>62</v>
      </c>
    </row>
    <row r="4" spans="1:27" ht="10" customHeight="1" x14ac:dyDescent="0.2">
      <c r="A4" s="353"/>
      <c r="B4" s="353"/>
      <c r="C4" s="357"/>
      <c r="D4" s="358"/>
      <c r="E4" s="470"/>
      <c r="F4" s="471"/>
      <c r="G4" s="471"/>
      <c r="H4" s="125" t="str">
        <f>IFERROR(VLOOKUP($J4,$Y$2:$AB$34,2,0),"")</f>
        <v>Mila Luker</v>
      </c>
      <c r="I4" s="125" t="str">
        <f>IFERROR(VLOOKUP($J4,$Y$2:$AB$34,3,0),"")</f>
        <v>Royal Masonic School for Girls</v>
      </c>
      <c r="J4" s="16">
        <v>365</v>
      </c>
      <c r="K4" s="6">
        <v>4.42</v>
      </c>
      <c r="L4" s="201" t="str">
        <f t="shared" ref="L4:L46" si="3">IF($K4&gt;$D$44,IF($K4&gt;0,"NEW","" )," ")</f>
        <v xml:space="preserve"> </v>
      </c>
      <c r="M4" s="202" t="str">
        <f t="shared" ref="M4:M46" si="4">IF($K4&gt;$D$45,IF($K4&gt;0,"YES","" )," ")</f>
        <v xml:space="preserve"> </v>
      </c>
      <c r="N4" s="203" t="str">
        <f t="shared" ref="N4:N46" si="5">IF($K4&gt;$D$46,IF($K4&gt;0,"YES","" )," ")</f>
        <v xml:space="preserve"> </v>
      </c>
      <c r="O4" s="191">
        <f t="shared" ref="O4:O33" si="6">IF(K4&gt;0,RANK(K4,$K$3:$K$34,0),"No Jumper")</f>
        <v>6</v>
      </c>
      <c r="P4" s="177">
        <f t="shared" ref="P4:P34" si="7">K4</f>
        <v>4.42</v>
      </c>
      <c r="Q4" s="95" t="str">
        <f t="shared" si="2"/>
        <v>Mila Luker</v>
      </c>
      <c r="R4" s="95" t="str">
        <f t="shared" si="2"/>
        <v>Royal Masonic School for Girls</v>
      </c>
      <c r="S4" s="68">
        <f t="shared" ref="S4:S34" si="8">J4</f>
        <v>365</v>
      </c>
      <c r="T4" s="354"/>
      <c r="U4" s="383" t="s">
        <v>26</v>
      </c>
      <c r="V4" s="384"/>
      <c r="W4" s="385"/>
      <c r="X4" s="353"/>
      <c r="Y4" s="47">
        <v>289</v>
      </c>
      <c r="Z4" s="125" t="s">
        <v>174</v>
      </c>
      <c r="AA4" s="174" t="s">
        <v>91</v>
      </c>
    </row>
    <row r="5" spans="1:27" ht="10" customHeight="1" x14ac:dyDescent="0.2">
      <c r="A5" s="353"/>
      <c r="B5" s="353"/>
      <c r="C5" s="357"/>
      <c r="D5" s="358"/>
      <c r="E5" s="470"/>
      <c r="F5" s="471"/>
      <c r="G5" s="471"/>
      <c r="H5" s="125" t="str">
        <f t="shared" ref="H5:H34" si="9">IFERROR(VLOOKUP($J5,$Y$2:$AB$34,2,0),"")</f>
        <v>Bella Riley</v>
      </c>
      <c r="I5" s="125" t="str">
        <f t="shared" ref="I5:I34" si="10">IFERROR(VLOOKUP($J5,$Y$2:$AB$34,3,0),"")</f>
        <v>Roundwood School</v>
      </c>
      <c r="J5" s="16">
        <v>257</v>
      </c>
      <c r="K5" s="6">
        <v>4.07</v>
      </c>
      <c r="L5" s="201" t="str">
        <f t="shared" si="3"/>
        <v xml:space="preserve"> </v>
      </c>
      <c r="M5" s="202" t="str">
        <f t="shared" si="4"/>
        <v xml:space="preserve"> </v>
      </c>
      <c r="N5" s="203" t="str">
        <f t="shared" si="5"/>
        <v xml:space="preserve"> </v>
      </c>
      <c r="O5" s="191">
        <f t="shared" si="6"/>
        <v>9</v>
      </c>
      <c r="P5" s="177">
        <f t="shared" si="7"/>
        <v>4.07</v>
      </c>
      <c r="Q5" s="95" t="str">
        <f t="shared" si="2"/>
        <v>Bella Riley</v>
      </c>
      <c r="R5" s="95" t="str">
        <f t="shared" si="2"/>
        <v>Roundwood School</v>
      </c>
      <c r="S5" s="68">
        <f t="shared" si="8"/>
        <v>257</v>
      </c>
      <c r="T5" s="354"/>
      <c r="U5" s="386"/>
      <c r="V5" s="387"/>
      <c r="W5" s="388"/>
      <c r="X5" s="353"/>
      <c r="Y5" s="47">
        <v>301</v>
      </c>
      <c r="Z5" s="125" t="s">
        <v>112</v>
      </c>
      <c r="AA5" s="174" t="s">
        <v>66</v>
      </c>
    </row>
    <row r="6" spans="1:27" ht="10" customHeight="1" x14ac:dyDescent="0.2">
      <c r="A6" s="353"/>
      <c r="B6" s="353"/>
      <c r="C6" s="357"/>
      <c r="D6" s="358"/>
      <c r="E6" s="470"/>
      <c r="F6" s="471"/>
      <c r="G6" s="471"/>
      <c r="H6" s="125" t="str">
        <f t="shared" si="9"/>
        <v>Amelie Horn</v>
      </c>
      <c r="I6" s="125" t="str">
        <f t="shared" si="10"/>
        <v>Monks Walk School</v>
      </c>
      <c r="J6" s="16">
        <v>445</v>
      </c>
      <c r="K6" s="6">
        <v>4.3899999999999997</v>
      </c>
      <c r="L6" s="201" t="str">
        <f t="shared" si="3"/>
        <v xml:space="preserve"> </v>
      </c>
      <c r="M6" s="202" t="str">
        <f t="shared" si="4"/>
        <v xml:space="preserve"> </v>
      </c>
      <c r="N6" s="203" t="str">
        <f t="shared" si="5"/>
        <v xml:space="preserve"> </v>
      </c>
      <c r="O6" s="191">
        <f t="shared" si="6"/>
        <v>7</v>
      </c>
      <c r="P6" s="177">
        <f t="shared" si="7"/>
        <v>4.3899999999999997</v>
      </c>
      <c r="Q6" s="95" t="str">
        <f t="shared" si="2"/>
        <v>Amelie Horn</v>
      </c>
      <c r="R6" s="95" t="str">
        <f t="shared" si="2"/>
        <v>Monks Walk School</v>
      </c>
      <c r="S6" s="68">
        <f t="shared" si="8"/>
        <v>445</v>
      </c>
      <c r="T6" s="354"/>
      <c r="U6" s="386"/>
      <c r="V6" s="387"/>
      <c r="W6" s="388"/>
      <c r="X6" s="353"/>
      <c r="Y6" s="47">
        <v>310</v>
      </c>
      <c r="Z6" s="125" t="s">
        <v>70</v>
      </c>
      <c r="AA6" s="174" t="s">
        <v>71</v>
      </c>
    </row>
    <row r="7" spans="1:27" ht="10" customHeight="1" x14ac:dyDescent="0.2">
      <c r="A7" s="353"/>
      <c r="B7" s="353"/>
      <c r="C7" s="357"/>
      <c r="D7" s="358"/>
      <c r="E7" s="470"/>
      <c r="F7" s="471"/>
      <c r="G7" s="471"/>
      <c r="H7" s="125" t="str">
        <f t="shared" si="9"/>
        <v>Lucy Baverstock</v>
      </c>
      <c r="I7" s="125" t="str">
        <f t="shared" si="10"/>
        <v>Hitchin Girls School</v>
      </c>
      <c r="J7" s="16">
        <v>316</v>
      </c>
      <c r="K7" s="6">
        <v>4.9400000000000004</v>
      </c>
      <c r="L7" s="201" t="str">
        <f t="shared" si="3"/>
        <v xml:space="preserve"> </v>
      </c>
      <c r="M7" s="202" t="str">
        <f t="shared" si="4"/>
        <v xml:space="preserve"> </v>
      </c>
      <c r="N7" s="203" t="str">
        <f t="shared" si="5"/>
        <v xml:space="preserve"> </v>
      </c>
      <c r="O7" s="191">
        <f t="shared" si="6"/>
        <v>2</v>
      </c>
      <c r="P7" s="177">
        <f t="shared" si="7"/>
        <v>4.9400000000000004</v>
      </c>
      <c r="Q7" s="95" t="str">
        <f t="shared" si="2"/>
        <v>Lucy Baverstock</v>
      </c>
      <c r="R7" s="95" t="str">
        <f t="shared" si="2"/>
        <v>Hitchin Girls School</v>
      </c>
      <c r="S7" s="68">
        <f t="shared" si="8"/>
        <v>316</v>
      </c>
      <c r="T7" s="354"/>
      <c r="U7" s="383" t="s">
        <v>32</v>
      </c>
      <c r="V7" s="384"/>
      <c r="W7" s="385"/>
      <c r="X7" s="353"/>
      <c r="Y7" s="47">
        <v>316</v>
      </c>
      <c r="Z7" s="125" t="s">
        <v>175</v>
      </c>
      <c r="AA7" s="174" t="s">
        <v>117</v>
      </c>
    </row>
    <row r="8" spans="1:27" ht="10" customHeight="1" x14ac:dyDescent="0.2">
      <c r="A8" s="353"/>
      <c r="B8" s="353"/>
      <c r="C8" s="357"/>
      <c r="D8" s="358"/>
      <c r="E8" s="470"/>
      <c r="F8" s="471"/>
      <c r="G8" s="471"/>
      <c r="H8" s="125" t="str">
        <f t="shared" si="9"/>
        <v>Anni Mcloughlin</v>
      </c>
      <c r="I8" s="125" t="str">
        <f t="shared" si="10"/>
        <v>St. Joan of Arc</v>
      </c>
      <c r="J8" s="16">
        <v>460</v>
      </c>
      <c r="K8" s="6">
        <v>3.95</v>
      </c>
      <c r="L8" s="201" t="str">
        <f t="shared" si="3"/>
        <v xml:space="preserve"> </v>
      </c>
      <c r="M8" s="202" t="str">
        <f t="shared" si="4"/>
        <v xml:space="preserve"> </v>
      </c>
      <c r="N8" s="203" t="str">
        <f t="shared" si="5"/>
        <v xml:space="preserve"> </v>
      </c>
      <c r="O8" s="191">
        <f t="shared" si="6"/>
        <v>11</v>
      </c>
      <c r="P8" s="177">
        <f t="shared" si="7"/>
        <v>3.95</v>
      </c>
      <c r="Q8" s="95" t="str">
        <f t="shared" si="2"/>
        <v>Anni Mcloughlin</v>
      </c>
      <c r="R8" s="95" t="str">
        <f t="shared" si="2"/>
        <v>St. Joan of Arc</v>
      </c>
      <c r="S8" s="68">
        <f t="shared" si="8"/>
        <v>460</v>
      </c>
      <c r="T8" s="354"/>
      <c r="U8" s="386"/>
      <c r="V8" s="387"/>
      <c r="W8" s="388"/>
      <c r="X8" s="353"/>
      <c r="Y8" s="47">
        <v>319</v>
      </c>
      <c r="Z8" s="125" t="s">
        <v>72</v>
      </c>
      <c r="AA8" s="174" t="s">
        <v>73</v>
      </c>
    </row>
    <row r="9" spans="1:27" ht="10" customHeight="1" x14ac:dyDescent="0.2">
      <c r="A9" s="353"/>
      <c r="B9" s="353"/>
      <c r="C9" s="357"/>
      <c r="D9" s="358"/>
      <c r="E9" s="470"/>
      <c r="F9" s="471"/>
      <c r="G9" s="471"/>
      <c r="H9" s="125" t="str">
        <f t="shared" si="9"/>
        <v>Teagon Lyons</v>
      </c>
      <c r="I9" s="125" t="str">
        <f t="shared" si="10"/>
        <v>St Joan of Arc</v>
      </c>
      <c r="J9" s="16">
        <v>431</v>
      </c>
      <c r="K9" s="6">
        <v>3.52</v>
      </c>
      <c r="L9" s="201" t="str">
        <f t="shared" si="3"/>
        <v xml:space="preserve"> </v>
      </c>
      <c r="M9" s="202" t="str">
        <f t="shared" si="4"/>
        <v xml:space="preserve"> </v>
      </c>
      <c r="N9" s="203" t="str">
        <f t="shared" si="5"/>
        <v xml:space="preserve"> </v>
      </c>
      <c r="O9" s="191">
        <f t="shared" si="6"/>
        <v>14</v>
      </c>
      <c r="P9" s="177">
        <f t="shared" si="7"/>
        <v>3.52</v>
      </c>
      <c r="Q9" s="95" t="str">
        <f t="shared" si="2"/>
        <v>Teagon Lyons</v>
      </c>
      <c r="R9" s="95" t="str">
        <f t="shared" si="2"/>
        <v>St Joan of Arc</v>
      </c>
      <c r="S9" s="68">
        <f t="shared" si="8"/>
        <v>431</v>
      </c>
      <c r="T9" s="354"/>
      <c r="U9" s="386"/>
      <c r="V9" s="387"/>
      <c r="W9" s="388"/>
      <c r="X9" s="353"/>
      <c r="Y9" s="47">
        <v>349</v>
      </c>
      <c r="Z9" s="125" t="s">
        <v>176</v>
      </c>
      <c r="AA9" s="174" t="s">
        <v>75</v>
      </c>
    </row>
    <row r="10" spans="1:27" ht="10" customHeight="1" x14ac:dyDescent="0.2">
      <c r="A10" s="353"/>
      <c r="B10" s="353"/>
      <c r="C10" s="357"/>
      <c r="D10" s="358"/>
      <c r="E10" s="470"/>
      <c r="F10" s="471"/>
      <c r="G10" s="471"/>
      <c r="H10" s="125" t="str">
        <f t="shared" si="9"/>
        <v>Tiana Mckenzie-david</v>
      </c>
      <c r="I10" s="125" t="str">
        <f t="shared" si="10"/>
        <v>Sir John Lawes</v>
      </c>
      <c r="J10" s="16">
        <v>310</v>
      </c>
      <c r="K10" s="6">
        <v>4.74</v>
      </c>
      <c r="L10" s="201" t="str">
        <f t="shared" si="3"/>
        <v xml:space="preserve"> </v>
      </c>
      <c r="M10" s="202" t="str">
        <f t="shared" si="4"/>
        <v xml:space="preserve"> </v>
      </c>
      <c r="N10" s="203" t="str">
        <f t="shared" si="5"/>
        <v xml:space="preserve"> </v>
      </c>
      <c r="O10" s="191">
        <f t="shared" si="6"/>
        <v>3</v>
      </c>
      <c r="P10" s="177">
        <f t="shared" si="7"/>
        <v>4.74</v>
      </c>
      <c r="Q10" s="95" t="str">
        <f t="shared" si="2"/>
        <v>Tiana Mckenzie-david</v>
      </c>
      <c r="R10" s="95" t="str">
        <f t="shared" si="2"/>
        <v>Sir John Lawes</v>
      </c>
      <c r="S10" s="68">
        <f t="shared" si="8"/>
        <v>310</v>
      </c>
      <c r="T10" s="354"/>
      <c r="U10" s="389" t="s">
        <v>31</v>
      </c>
      <c r="V10" s="390"/>
      <c r="W10" s="391"/>
      <c r="X10" s="353"/>
      <c r="Y10" s="47">
        <v>365</v>
      </c>
      <c r="Z10" s="125" t="s">
        <v>82</v>
      </c>
      <c r="AA10" s="174" t="s">
        <v>58</v>
      </c>
    </row>
    <row r="11" spans="1:27" ht="10" customHeight="1" x14ac:dyDescent="0.2">
      <c r="A11" s="353"/>
      <c r="B11" s="353"/>
      <c r="C11" s="357"/>
      <c r="D11" s="358"/>
      <c r="E11" s="470"/>
      <c r="F11" s="471"/>
      <c r="G11" s="471"/>
      <c r="H11" s="125" t="str">
        <f t="shared" si="9"/>
        <v>Amaia Dacres</v>
      </c>
      <c r="I11" s="125" t="str">
        <f t="shared" si="10"/>
        <v>Parmiter's</v>
      </c>
      <c r="J11" s="16">
        <v>455</v>
      </c>
      <c r="K11" s="6">
        <v>3.78</v>
      </c>
      <c r="L11" s="201" t="str">
        <f t="shared" si="3"/>
        <v xml:space="preserve"> </v>
      </c>
      <c r="M11" s="202" t="str">
        <f t="shared" si="4"/>
        <v xml:space="preserve"> </v>
      </c>
      <c r="N11" s="203" t="str">
        <f t="shared" si="5"/>
        <v xml:space="preserve"> </v>
      </c>
      <c r="O11" s="191">
        <f t="shared" si="6"/>
        <v>13</v>
      </c>
      <c r="P11" s="177">
        <f t="shared" si="7"/>
        <v>3.78</v>
      </c>
      <c r="Q11" s="95" t="str">
        <f t="shared" si="2"/>
        <v>Amaia Dacres</v>
      </c>
      <c r="R11" s="95" t="str">
        <f t="shared" si="2"/>
        <v>Parmiter's</v>
      </c>
      <c r="S11" s="68">
        <f t="shared" si="8"/>
        <v>455</v>
      </c>
      <c r="T11" s="354"/>
      <c r="U11" s="392"/>
      <c r="V11" s="393"/>
      <c r="W11" s="394"/>
      <c r="X11" s="353"/>
      <c r="Y11" s="47">
        <v>368</v>
      </c>
      <c r="Z11" s="125" t="s">
        <v>177</v>
      </c>
      <c r="AA11" s="174" t="s">
        <v>110</v>
      </c>
    </row>
    <row r="12" spans="1:27" ht="10" customHeight="1" x14ac:dyDescent="0.2">
      <c r="A12" s="353"/>
      <c r="B12" s="353"/>
      <c r="C12" s="357"/>
      <c r="D12" s="358"/>
      <c r="E12" s="470"/>
      <c r="F12" s="471"/>
      <c r="G12" s="471"/>
      <c r="H12" s="125" t="str">
        <f t="shared" si="9"/>
        <v>Phoebe Peacock</v>
      </c>
      <c r="I12" s="125" t="str">
        <f t="shared" si="10"/>
        <v>Samuel Ryder Academy</v>
      </c>
      <c r="J12" s="16">
        <v>464</v>
      </c>
      <c r="K12" s="6">
        <v>3.86</v>
      </c>
      <c r="L12" s="201" t="str">
        <f t="shared" si="3"/>
        <v xml:space="preserve"> </v>
      </c>
      <c r="M12" s="202" t="str">
        <f t="shared" si="4"/>
        <v xml:space="preserve"> </v>
      </c>
      <c r="N12" s="203" t="str">
        <f t="shared" si="5"/>
        <v xml:space="preserve"> </v>
      </c>
      <c r="O12" s="191">
        <f t="shared" si="6"/>
        <v>12</v>
      </c>
      <c r="P12" s="177">
        <f t="shared" si="7"/>
        <v>3.86</v>
      </c>
      <c r="Q12" s="95" t="str">
        <f t="shared" si="2"/>
        <v>Phoebe Peacock</v>
      </c>
      <c r="R12" s="95" t="str">
        <f t="shared" si="2"/>
        <v>Samuel Ryder Academy</v>
      </c>
      <c r="S12" s="68">
        <f t="shared" si="8"/>
        <v>464</v>
      </c>
      <c r="T12" s="354"/>
      <c r="U12" s="395"/>
      <c r="V12" s="396"/>
      <c r="W12" s="397"/>
      <c r="X12" s="353"/>
      <c r="Y12" s="47">
        <v>376</v>
      </c>
      <c r="Z12" s="125" t="s">
        <v>147</v>
      </c>
      <c r="AA12" s="174" t="s">
        <v>114</v>
      </c>
    </row>
    <row r="13" spans="1:27" ht="10" customHeight="1" x14ac:dyDescent="0.2">
      <c r="A13" s="353"/>
      <c r="B13" s="353"/>
      <c r="C13" s="357"/>
      <c r="D13" s="358"/>
      <c r="E13" s="470"/>
      <c r="F13" s="471"/>
      <c r="G13" s="471"/>
      <c r="H13" s="37" t="str">
        <f t="shared" si="9"/>
        <v>Isabel Martin</v>
      </c>
      <c r="I13" s="24" t="str">
        <f t="shared" si="10"/>
        <v>St Clement Danes School</v>
      </c>
      <c r="J13" s="16">
        <v>471</v>
      </c>
      <c r="K13" s="6">
        <v>4.03</v>
      </c>
      <c r="L13" s="201" t="str">
        <f t="shared" si="3"/>
        <v xml:space="preserve"> </v>
      </c>
      <c r="M13" s="202" t="str">
        <f t="shared" si="4"/>
        <v xml:space="preserve"> </v>
      </c>
      <c r="N13" s="203" t="str">
        <f t="shared" si="5"/>
        <v xml:space="preserve"> </v>
      </c>
      <c r="O13" s="191">
        <f t="shared" si="6"/>
        <v>10</v>
      </c>
      <c r="P13" s="177">
        <f t="shared" si="7"/>
        <v>4.03</v>
      </c>
      <c r="Q13" s="95" t="str">
        <f t="shared" si="2"/>
        <v>Isabel Martin</v>
      </c>
      <c r="R13" s="95" t="str">
        <f t="shared" si="2"/>
        <v>St Clement Danes School</v>
      </c>
      <c r="S13" s="68">
        <f t="shared" si="8"/>
        <v>471</v>
      </c>
      <c r="T13" s="354"/>
      <c r="U13" s="389"/>
      <c r="V13" s="390"/>
      <c r="W13" s="391"/>
      <c r="X13" s="353"/>
      <c r="Y13" s="47">
        <v>397</v>
      </c>
      <c r="Z13" s="125" t="s">
        <v>178</v>
      </c>
      <c r="AA13" s="174" t="s">
        <v>81</v>
      </c>
    </row>
    <row r="14" spans="1:27" ht="10" customHeight="1" x14ac:dyDescent="0.2">
      <c r="A14" s="353"/>
      <c r="B14" s="353"/>
      <c r="C14" s="357"/>
      <c r="D14" s="358"/>
      <c r="E14" s="470"/>
      <c r="F14" s="471"/>
      <c r="G14" s="471"/>
      <c r="H14" s="37" t="str">
        <f t="shared" si="9"/>
        <v>Hannah Owolabi</v>
      </c>
      <c r="I14" s="24" t="str">
        <f t="shared" si="10"/>
        <v>Loreto College St Albans</v>
      </c>
      <c r="J14" s="16">
        <v>319</v>
      </c>
      <c r="K14" s="6">
        <v>4.5999999999999996</v>
      </c>
      <c r="L14" s="201" t="str">
        <f t="shared" si="3"/>
        <v xml:space="preserve"> </v>
      </c>
      <c r="M14" s="202" t="str">
        <f t="shared" si="4"/>
        <v xml:space="preserve"> </v>
      </c>
      <c r="N14" s="203" t="str">
        <f t="shared" si="5"/>
        <v xml:space="preserve"> </v>
      </c>
      <c r="O14" s="191">
        <f t="shared" si="6"/>
        <v>4</v>
      </c>
      <c r="P14" s="177">
        <f t="shared" si="7"/>
        <v>4.5999999999999996</v>
      </c>
      <c r="Q14" s="95" t="str">
        <f t="shared" si="2"/>
        <v>Hannah Owolabi</v>
      </c>
      <c r="R14" s="95" t="str">
        <f t="shared" si="2"/>
        <v>Loreto College St Albans</v>
      </c>
      <c r="S14" s="68">
        <f t="shared" si="8"/>
        <v>319</v>
      </c>
      <c r="T14" s="354"/>
      <c r="U14" s="392"/>
      <c r="V14" s="393"/>
      <c r="W14" s="394"/>
      <c r="X14" s="353"/>
      <c r="Y14" s="47">
        <v>431</v>
      </c>
      <c r="Z14" s="125" t="s">
        <v>96</v>
      </c>
      <c r="AA14" s="174" t="s">
        <v>97</v>
      </c>
    </row>
    <row r="15" spans="1:27" ht="10" customHeight="1" x14ac:dyDescent="0.2">
      <c r="A15" s="353"/>
      <c r="B15" s="353"/>
      <c r="C15" s="357"/>
      <c r="D15" s="358"/>
      <c r="E15" s="470"/>
      <c r="F15" s="471"/>
      <c r="G15" s="471"/>
      <c r="H15" s="37" t="str">
        <f t="shared" si="9"/>
        <v>Abi Thompson</v>
      </c>
      <c r="I15" s="24" t="str">
        <f t="shared" si="10"/>
        <v>St Clement Danes School</v>
      </c>
      <c r="J15" s="16">
        <v>349</v>
      </c>
      <c r="K15" s="6">
        <v>4.4800000000000004</v>
      </c>
      <c r="L15" s="201" t="str">
        <f t="shared" si="3"/>
        <v xml:space="preserve"> </v>
      </c>
      <c r="M15" s="202" t="str">
        <f t="shared" si="4"/>
        <v xml:space="preserve"> </v>
      </c>
      <c r="N15" s="203" t="str">
        <f t="shared" si="5"/>
        <v xml:space="preserve"> </v>
      </c>
      <c r="O15" s="191">
        <f t="shared" si="6"/>
        <v>5</v>
      </c>
      <c r="P15" s="177">
        <f t="shared" si="7"/>
        <v>4.4800000000000004</v>
      </c>
      <c r="Q15" s="95" t="str">
        <f t="shared" si="2"/>
        <v>Abi Thompson</v>
      </c>
      <c r="R15" s="95" t="str">
        <f t="shared" si="2"/>
        <v>St Clement Danes School</v>
      </c>
      <c r="S15" s="68">
        <f t="shared" si="8"/>
        <v>349</v>
      </c>
      <c r="T15" s="354"/>
      <c r="U15" s="395"/>
      <c r="V15" s="396"/>
      <c r="W15" s="397"/>
      <c r="X15" s="353"/>
      <c r="Y15" s="47">
        <v>437</v>
      </c>
      <c r="Z15" s="125" t="s">
        <v>136</v>
      </c>
      <c r="AA15" s="174" t="s">
        <v>104</v>
      </c>
    </row>
    <row r="16" spans="1:27" ht="10" customHeight="1" x14ac:dyDescent="0.2">
      <c r="A16" s="353"/>
      <c r="B16" s="353"/>
      <c r="C16" s="357"/>
      <c r="D16" s="358"/>
      <c r="E16" s="470"/>
      <c r="F16" s="471"/>
      <c r="G16" s="471"/>
      <c r="H16" s="39" t="str">
        <f t="shared" si="9"/>
        <v>Emily Mullen</v>
      </c>
      <c r="I16" s="273" t="str">
        <f t="shared" si="10"/>
        <v>The Adeyfield Academy</v>
      </c>
      <c r="J16" s="16">
        <v>289</v>
      </c>
      <c r="K16" s="6">
        <v>3.43</v>
      </c>
      <c r="L16" s="201" t="str">
        <f t="shared" si="3"/>
        <v xml:space="preserve"> </v>
      </c>
      <c r="M16" s="202" t="str">
        <f t="shared" si="4"/>
        <v xml:space="preserve"> </v>
      </c>
      <c r="N16" s="203" t="str">
        <f t="shared" si="5"/>
        <v xml:space="preserve"> </v>
      </c>
      <c r="O16" s="191">
        <f t="shared" si="6"/>
        <v>15</v>
      </c>
      <c r="P16" s="177">
        <f t="shared" si="7"/>
        <v>3.43</v>
      </c>
      <c r="Q16" s="95" t="str">
        <f t="shared" si="2"/>
        <v>Emily Mullen</v>
      </c>
      <c r="R16" s="95" t="str">
        <f t="shared" si="2"/>
        <v>The Adeyfield Academy</v>
      </c>
      <c r="S16" s="68">
        <f t="shared" si="8"/>
        <v>289</v>
      </c>
      <c r="T16" s="354"/>
      <c r="U16" s="389"/>
      <c r="V16" s="390"/>
      <c r="W16" s="391"/>
      <c r="X16" s="353"/>
      <c r="Y16" s="47">
        <v>445</v>
      </c>
      <c r="Z16" s="125" t="s">
        <v>179</v>
      </c>
      <c r="AA16" s="174" t="s">
        <v>180</v>
      </c>
    </row>
    <row r="17" spans="1:27" ht="10" customHeight="1" x14ac:dyDescent="0.2">
      <c r="A17" s="353"/>
      <c r="B17" s="353"/>
      <c r="C17" s="357"/>
      <c r="D17" s="358"/>
      <c r="E17" s="470"/>
      <c r="F17" s="471"/>
      <c r="G17" s="471"/>
      <c r="H17" s="9" t="str">
        <f t="shared" si="9"/>
        <v>Charmaine Chigome</v>
      </c>
      <c r="I17" s="12" t="str">
        <f t="shared" si="10"/>
        <v>The Adeyfield Academy</v>
      </c>
      <c r="J17" s="1">
        <v>467</v>
      </c>
      <c r="K17" s="6">
        <v>4.1399999999999997</v>
      </c>
      <c r="L17" s="201" t="str">
        <f t="shared" si="3"/>
        <v xml:space="preserve"> </v>
      </c>
      <c r="M17" s="202" t="str">
        <f t="shared" si="4"/>
        <v xml:space="preserve"> </v>
      </c>
      <c r="N17" s="203" t="str">
        <f t="shared" si="5"/>
        <v xml:space="preserve"> </v>
      </c>
      <c r="O17" s="191">
        <f t="shared" si="6"/>
        <v>8</v>
      </c>
      <c r="P17" s="177">
        <f t="shared" si="7"/>
        <v>4.1399999999999997</v>
      </c>
      <c r="Q17" s="95" t="str">
        <f t="shared" si="2"/>
        <v>Charmaine Chigome</v>
      </c>
      <c r="R17" s="95" t="str">
        <f t="shared" si="2"/>
        <v>The Adeyfield Academy</v>
      </c>
      <c r="S17" s="68">
        <f t="shared" si="8"/>
        <v>467</v>
      </c>
      <c r="T17" s="354"/>
      <c r="U17" s="392"/>
      <c r="V17" s="393"/>
      <c r="W17" s="394"/>
      <c r="X17" s="353"/>
      <c r="Y17" s="47">
        <v>455</v>
      </c>
      <c r="Z17" s="125" t="s">
        <v>103</v>
      </c>
      <c r="AA17" s="174" t="s">
        <v>104</v>
      </c>
    </row>
    <row r="18" spans="1:27" ht="10" customHeight="1" x14ac:dyDescent="0.2">
      <c r="A18" s="353"/>
      <c r="B18" s="353"/>
      <c r="C18" s="357"/>
      <c r="D18" s="358"/>
      <c r="E18" s="470"/>
      <c r="F18" s="471"/>
      <c r="G18" s="471"/>
      <c r="H18" s="9" t="str">
        <f t="shared" si="9"/>
        <v/>
      </c>
      <c r="I18" s="12" t="str">
        <f t="shared" si="10"/>
        <v/>
      </c>
      <c r="J18" s="1"/>
      <c r="K18" s="6"/>
      <c r="L18" s="201" t="str">
        <f t="shared" si="3"/>
        <v xml:space="preserve"> </v>
      </c>
      <c r="M18" s="202" t="str">
        <f t="shared" si="4"/>
        <v xml:space="preserve"> </v>
      </c>
      <c r="N18" s="203" t="str">
        <f t="shared" si="5"/>
        <v xml:space="preserve"> </v>
      </c>
      <c r="O18" s="191" t="str">
        <f t="shared" si="6"/>
        <v>No Jumper</v>
      </c>
      <c r="P18" s="177">
        <f t="shared" si="7"/>
        <v>0</v>
      </c>
      <c r="Q18" s="95" t="str">
        <f t="shared" si="2"/>
        <v/>
      </c>
      <c r="R18" s="95" t="str">
        <f t="shared" si="2"/>
        <v/>
      </c>
      <c r="S18" s="68">
        <f t="shared" si="8"/>
        <v>0</v>
      </c>
      <c r="T18" s="354"/>
      <c r="U18" s="395"/>
      <c r="V18" s="396"/>
      <c r="W18" s="397"/>
      <c r="X18" s="353"/>
      <c r="Y18" s="47">
        <v>460</v>
      </c>
      <c r="Z18" s="125" t="s">
        <v>124</v>
      </c>
      <c r="AA18" s="174" t="s">
        <v>125</v>
      </c>
    </row>
    <row r="19" spans="1:27" ht="10" customHeight="1" x14ac:dyDescent="0.2">
      <c r="A19" s="353"/>
      <c r="B19" s="353"/>
      <c r="C19" s="357"/>
      <c r="D19" s="358"/>
      <c r="E19" s="470"/>
      <c r="F19" s="471"/>
      <c r="G19" s="471"/>
      <c r="H19" s="38" t="str">
        <f t="shared" si="9"/>
        <v/>
      </c>
      <c r="I19" s="25" t="str">
        <f t="shared" si="10"/>
        <v/>
      </c>
      <c r="J19" s="16"/>
      <c r="K19" s="6"/>
      <c r="L19" s="201" t="str">
        <f t="shared" si="3"/>
        <v xml:space="preserve"> </v>
      </c>
      <c r="M19" s="202" t="str">
        <f t="shared" si="4"/>
        <v xml:space="preserve"> </v>
      </c>
      <c r="N19" s="203" t="str">
        <f t="shared" si="5"/>
        <v xml:space="preserve"> </v>
      </c>
      <c r="O19" s="191" t="str">
        <f t="shared" si="6"/>
        <v>No Jumper</v>
      </c>
      <c r="P19" s="177">
        <f t="shared" si="7"/>
        <v>0</v>
      </c>
      <c r="Q19" s="95" t="str">
        <f t="shared" si="2"/>
        <v/>
      </c>
      <c r="R19" s="95" t="str">
        <f t="shared" si="2"/>
        <v/>
      </c>
      <c r="S19" s="68">
        <f t="shared" si="8"/>
        <v>0</v>
      </c>
      <c r="T19" s="354"/>
      <c r="U19" s="389"/>
      <c r="V19" s="390"/>
      <c r="W19" s="391"/>
      <c r="X19" s="353"/>
      <c r="Y19" s="47">
        <v>464</v>
      </c>
      <c r="Z19" s="125" t="s">
        <v>106</v>
      </c>
      <c r="AA19" s="174" t="s">
        <v>107</v>
      </c>
    </row>
    <row r="20" spans="1:27" ht="10" customHeight="1" x14ac:dyDescent="0.2">
      <c r="A20" s="353"/>
      <c r="B20" s="353"/>
      <c r="C20" s="357"/>
      <c r="D20" s="358"/>
      <c r="E20" s="470"/>
      <c r="F20" s="471"/>
      <c r="G20" s="471"/>
      <c r="H20" s="37" t="str">
        <f t="shared" si="9"/>
        <v/>
      </c>
      <c r="I20" s="24" t="str">
        <f t="shared" si="10"/>
        <v/>
      </c>
      <c r="J20" s="16"/>
      <c r="K20" s="6"/>
      <c r="L20" s="201" t="str">
        <f t="shared" si="3"/>
        <v xml:space="preserve"> </v>
      </c>
      <c r="M20" s="202" t="str">
        <f t="shared" si="4"/>
        <v xml:space="preserve"> </v>
      </c>
      <c r="N20" s="203" t="str">
        <f t="shared" si="5"/>
        <v xml:space="preserve"> </v>
      </c>
      <c r="O20" s="191" t="str">
        <f t="shared" si="6"/>
        <v>No Jumper</v>
      </c>
      <c r="P20" s="177">
        <f t="shared" si="7"/>
        <v>0</v>
      </c>
      <c r="Q20" s="95" t="str">
        <f t="shared" si="2"/>
        <v/>
      </c>
      <c r="R20" s="95" t="str">
        <f t="shared" si="2"/>
        <v/>
      </c>
      <c r="S20" s="68">
        <f t="shared" si="8"/>
        <v>0</v>
      </c>
      <c r="T20" s="354"/>
      <c r="U20" s="392"/>
      <c r="V20" s="393"/>
      <c r="W20" s="394"/>
      <c r="X20" s="353"/>
      <c r="Y20" s="47">
        <v>467</v>
      </c>
      <c r="Z20" s="125" t="s">
        <v>181</v>
      </c>
      <c r="AA20" s="174" t="s">
        <v>91</v>
      </c>
    </row>
    <row r="21" spans="1:27" ht="10" customHeight="1" x14ac:dyDescent="0.2">
      <c r="A21" s="353"/>
      <c r="B21" s="353"/>
      <c r="C21" s="357"/>
      <c r="D21" s="358"/>
      <c r="E21" s="470"/>
      <c r="F21" s="471"/>
      <c r="G21" s="471"/>
      <c r="H21" s="38" t="str">
        <f t="shared" si="9"/>
        <v/>
      </c>
      <c r="I21" s="25" t="str">
        <f t="shared" si="10"/>
        <v/>
      </c>
      <c r="J21" s="16"/>
      <c r="K21" s="6"/>
      <c r="L21" s="201" t="str">
        <f t="shared" si="3"/>
        <v xml:space="preserve"> </v>
      </c>
      <c r="M21" s="202" t="str">
        <f t="shared" si="4"/>
        <v xml:space="preserve"> </v>
      </c>
      <c r="N21" s="203" t="str">
        <f t="shared" si="5"/>
        <v xml:space="preserve"> </v>
      </c>
      <c r="O21" s="191" t="str">
        <f t="shared" si="6"/>
        <v>No Jumper</v>
      </c>
      <c r="P21" s="177">
        <f t="shared" si="7"/>
        <v>0</v>
      </c>
      <c r="Q21" s="95" t="str">
        <f t="shared" si="2"/>
        <v/>
      </c>
      <c r="R21" s="95" t="str">
        <f t="shared" si="2"/>
        <v/>
      </c>
      <c r="S21" s="68">
        <f t="shared" si="8"/>
        <v>0</v>
      </c>
      <c r="T21" s="354"/>
      <c r="U21" s="395"/>
      <c r="V21" s="396"/>
      <c r="W21" s="397"/>
      <c r="X21" s="353"/>
      <c r="Y21" s="47">
        <v>471</v>
      </c>
      <c r="Z21" s="125" t="s">
        <v>153</v>
      </c>
      <c r="AA21" s="174" t="s">
        <v>75</v>
      </c>
    </row>
    <row r="22" spans="1:27" ht="10" customHeight="1" x14ac:dyDescent="0.2">
      <c r="A22" s="353"/>
      <c r="B22" s="353"/>
      <c r="C22" s="357"/>
      <c r="D22" s="358"/>
      <c r="E22" s="470"/>
      <c r="F22" s="471"/>
      <c r="G22" s="471"/>
      <c r="H22" s="38" t="str">
        <f t="shared" si="9"/>
        <v/>
      </c>
      <c r="I22" s="25" t="str">
        <f t="shared" si="10"/>
        <v/>
      </c>
      <c r="J22" s="16"/>
      <c r="K22" s="6"/>
      <c r="L22" s="201" t="str">
        <f t="shared" si="3"/>
        <v xml:space="preserve"> </v>
      </c>
      <c r="M22" s="202" t="str">
        <f t="shared" si="4"/>
        <v xml:space="preserve"> </v>
      </c>
      <c r="N22" s="203" t="str">
        <f t="shared" si="5"/>
        <v xml:space="preserve"> </v>
      </c>
      <c r="O22" s="191" t="str">
        <f t="shared" si="6"/>
        <v>No Jumper</v>
      </c>
      <c r="P22" s="177">
        <f t="shared" si="7"/>
        <v>0</v>
      </c>
      <c r="Q22" s="95" t="str">
        <f t="shared" si="2"/>
        <v/>
      </c>
      <c r="R22" s="95" t="str">
        <f t="shared" si="2"/>
        <v/>
      </c>
      <c r="S22" s="68">
        <f t="shared" si="8"/>
        <v>0</v>
      </c>
      <c r="T22" s="354"/>
      <c r="U22" s="402"/>
      <c r="V22" s="403"/>
      <c r="W22" s="404"/>
      <c r="X22" s="353"/>
      <c r="Y22" s="47"/>
      <c r="Z22" s="125"/>
      <c r="AA22" s="174"/>
    </row>
    <row r="23" spans="1:27" ht="10" customHeight="1" x14ac:dyDescent="0.2">
      <c r="A23" s="353"/>
      <c r="B23" s="353"/>
      <c r="C23" s="357"/>
      <c r="D23" s="358"/>
      <c r="E23" s="470"/>
      <c r="F23" s="471"/>
      <c r="G23" s="471"/>
      <c r="H23" s="37" t="str">
        <f t="shared" si="9"/>
        <v/>
      </c>
      <c r="I23" s="24" t="str">
        <f t="shared" si="10"/>
        <v/>
      </c>
      <c r="J23" s="16"/>
      <c r="K23" s="6"/>
      <c r="L23" s="201" t="str">
        <f t="shared" si="3"/>
        <v xml:space="preserve"> </v>
      </c>
      <c r="M23" s="202" t="str">
        <f t="shared" si="4"/>
        <v xml:space="preserve"> </v>
      </c>
      <c r="N23" s="203" t="str">
        <f t="shared" si="5"/>
        <v xml:space="preserve"> </v>
      </c>
      <c r="O23" s="191" t="str">
        <f t="shared" si="6"/>
        <v>No Jumper</v>
      </c>
      <c r="P23" s="177">
        <f t="shared" si="7"/>
        <v>0</v>
      </c>
      <c r="Q23" s="95" t="str">
        <f t="shared" si="2"/>
        <v/>
      </c>
      <c r="R23" s="95" t="str">
        <f t="shared" si="2"/>
        <v/>
      </c>
      <c r="S23" s="68">
        <f t="shared" si="8"/>
        <v>0</v>
      </c>
      <c r="T23" s="354"/>
      <c r="U23" s="405"/>
      <c r="V23" s="406"/>
      <c r="W23" s="407"/>
      <c r="X23" s="353"/>
      <c r="Y23" s="47"/>
      <c r="Z23" s="125"/>
      <c r="AA23" s="174"/>
    </row>
    <row r="24" spans="1:27" ht="10" customHeight="1" x14ac:dyDescent="0.2">
      <c r="A24" s="353"/>
      <c r="B24" s="353"/>
      <c r="C24" s="357"/>
      <c r="D24" s="358"/>
      <c r="E24" s="470"/>
      <c r="F24" s="471"/>
      <c r="G24" s="471"/>
      <c r="H24" s="37" t="str">
        <f t="shared" si="9"/>
        <v/>
      </c>
      <c r="I24" s="24" t="str">
        <f t="shared" si="10"/>
        <v/>
      </c>
      <c r="J24" s="16"/>
      <c r="K24" s="6"/>
      <c r="L24" s="201" t="str">
        <f t="shared" si="3"/>
        <v xml:space="preserve"> </v>
      </c>
      <c r="M24" s="202" t="str">
        <f t="shared" si="4"/>
        <v xml:space="preserve"> </v>
      </c>
      <c r="N24" s="203" t="str">
        <f t="shared" si="5"/>
        <v xml:space="preserve"> </v>
      </c>
      <c r="O24" s="191" t="str">
        <f t="shared" si="6"/>
        <v>No Jumper</v>
      </c>
      <c r="P24" s="177">
        <f t="shared" si="7"/>
        <v>0</v>
      </c>
      <c r="Q24" s="95" t="str">
        <f t="shared" si="2"/>
        <v/>
      </c>
      <c r="R24" s="95" t="str">
        <f t="shared" si="2"/>
        <v/>
      </c>
      <c r="S24" s="68">
        <f t="shared" si="8"/>
        <v>0</v>
      </c>
      <c r="T24" s="354"/>
      <c r="U24" s="408"/>
      <c r="V24" s="409"/>
      <c r="W24" s="410"/>
      <c r="X24" s="353"/>
      <c r="Y24" s="47"/>
      <c r="Z24" s="125"/>
      <c r="AA24" s="174"/>
    </row>
    <row r="25" spans="1:27" ht="10" customHeight="1" x14ac:dyDescent="0.2">
      <c r="A25" s="353"/>
      <c r="B25" s="353"/>
      <c r="C25" s="357"/>
      <c r="D25" s="358"/>
      <c r="E25" s="470"/>
      <c r="F25" s="471"/>
      <c r="G25" s="471"/>
      <c r="H25" s="9" t="str">
        <f t="shared" si="9"/>
        <v/>
      </c>
      <c r="I25" s="12" t="str">
        <f t="shared" si="10"/>
        <v/>
      </c>
      <c r="J25" s="1"/>
      <c r="K25" s="6"/>
      <c r="L25" s="201" t="str">
        <f t="shared" si="3"/>
        <v xml:space="preserve"> </v>
      </c>
      <c r="M25" s="202" t="str">
        <f t="shared" si="4"/>
        <v xml:space="preserve"> </v>
      </c>
      <c r="N25" s="203" t="str">
        <f t="shared" si="5"/>
        <v xml:space="preserve"> </v>
      </c>
      <c r="O25" s="191" t="str">
        <f t="shared" si="6"/>
        <v>No Jumper</v>
      </c>
      <c r="P25" s="177">
        <f t="shared" si="7"/>
        <v>0</v>
      </c>
      <c r="Q25" s="95" t="str">
        <f t="shared" si="2"/>
        <v/>
      </c>
      <c r="R25" s="95" t="str">
        <f t="shared" si="2"/>
        <v/>
      </c>
      <c r="S25" s="68">
        <f t="shared" si="8"/>
        <v>0</v>
      </c>
      <c r="T25" s="354"/>
      <c r="U25" s="411"/>
      <c r="V25" s="412"/>
      <c r="W25" s="413"/>
      <c r="X25" s="353"/>
      <c r="Y25" s="47"/>
      <c r="Z25" s="125"/>
      <c r="AA25" s="174"/>
    </row>
    <row r="26" spans="1:27" ht="10" customHeight="1" x14ac:dyDescent="0.2">
      <c r="A26" s="353"/>
      <c r="B26" s="353"/>
      <c r="C26" s="357"/>
      <c r="D26" s="358"/>
      <c r="E26" s="470"/>
      <c r="F26" s="471"/>
      <c r="G26" s="471"/>
      <c r="H26" s="9" t="str">
        <f t="shared" si="9"/>
        <v/>
      </c>
      <c r="I26" s="12" t="str">
        <f t="shared" si="10"/>
        <v/>
      </c>
      <c r="J26" s="1"/>
      <c r="K26" s="6"/>
      <c r="L26" s="201" t="str">
        <f t="shared" si="3"/>
        <v xml:space="preserve"> </v>
      </c>
      <c r="M26" s="202" t="str">
        <f t="shared" si="4"/>
        <v xml:space="preserve"> </v>
      </c>
      <c r="N26" s="203" t="str">
        <f t="shared" si="5"/>
        <v xml:space="preserve"> </v>
      </c>
      <c r="O26" s="191" t="str">
        <f t="shared" si="6"/>
        <v>No Jumper</v>
      </c>
      <c r="P26" s="177">
        <f t="shared" si="7"/>
        <v>0</v>
      </c>
      <c r="Q26" s="95" t="str">
        <f t="shared" si="2"/>
        <v/>
      </c>
      <c r="R26" s="95" t="str">
        <f t="shared" si="2"/>
        <v/>
      </c>
      <c r="S26" s="68">
        <f t="shared" si="8"/>
        <v>0</v>
      </c>
      <c r="T26" s="354"/>
      <c r="U26" s="411"/>
      <c r="V26" s="412"/>
      <c r="W26" s="413"/>
      <c r="X26" s="353"/>
      <c r="Y26" s="47"/>
      <c r="Z26" s="125"/>
      <c r="AA26" s="174"/>
    </row>
    <row r="27" spans="1:27" ht="10" customHeight="1" x14ac:dyDescent="0.2">
      <c r="A27" s="353"/>
      <c r="B27" s="353"/>
      <c r="C27" s="357"/>
      <c r="D27" s="358"/>
      <c r="E27" s="470"/>
      <c r="F27" s="471"/>
      <c r="G27" s="471"/>
      <c r="H27" s="37" t="str">
        <f t="shared" si="9"/>
        <v/>
      </c>
      <c r="I27" s="24" t="str">
        <f t="shared" si="10"/>
        <v/>
      </c>
      <c r="J27" s="16"/>
      <c r="K27" s="6"/>
      <c r="L27" s="201" t="str">
        <f t="shared" si="3"/>
        <v xml:space="preserve"> </v>
      </c>
      <c r="M27" s="202" t="str">
        <f t="shared" si="4"/>
        <v xml:space="preserve"> </v>
      </c>
      <c r="N27" s="203" t="str">
        <f t="shared" si="5"/>
        <v xml:space="preserve"> </v>
      </c>
      <c r="O27" s="191" t="str">
        <f t="shared" si="6"/>
        <v>No Jumper</v>
      </c>
      <c r="P27" s="177">
        <f t="shared" si="7"/>
        <v>0</v>
      </c>
      <c r="Q27" s="95" t="str">
        <f t="shared" si="2"/>
        <v/>
      </c>
      <c r="R27" s="95" t="str">
        <f t="shared" si="2"/>
        <v/>
      </c>
      <c r="S27" s="68">
        <f t="shared" si="8"/>
        <v>0</v>
      </c>
      <c r="T27" s="354"/>
      <c r="U27" s="411"/>
      <c r="V27" s="412"/>
      <c r="W27" s="413"/>
      <c r="X27" s="353"/>
      <c r="Y27" s="47"/>
      <c r="Z27" s="125"/>
      <c r="AA27" s="174"/>
    </row>
    <row r="28" spans="1:27" ht="10" customHeight="1" x14ac:dyDescent="0.2">
      <c r="A28" s="353"/>
      <c r="B28" s="353"/>
      <c r="C28" s="357"/>
      <c r="D28" s="358"/>
      <c r="E28" s="470"/>
      <c r="F28" s="471"/>
      <c r="G28" s="471"/>
      <c r="H28" s="37" t="str">
        <f t="shared" si="9"/>
        <v/>
      </c>
      <c r="I28" s="24" t="str">
        <f t="shared" si="10"/>
        <v/>
      </c>
      <c r="J28" s="16"/>
      <c r="K28" s="6"/>
      <c r="L28" s="201" t="str">
        <f t="shared" si="3"/>
        <v xml:space="preserve"> </v>
      </c>
      <c r="M28" s="202" t="str">
        <f t="shared" si="4"/>
        <v xml:space="preserve"> </v>
      </c>
      <c r="N28" s="203" t="str">
        <f t="shared" si="5"/>
        <v xml:space="preserve"> </v>
      </c>
      <c r="O28" s="191" t="str">
        <f t="shared" si="6"/>
        <v>No Jumper</v>
      </c>
      <c r="P28" s="177">
        <f t="shared" si="7"/>
        <v>0</v>
      </c>
      <c r="Q28" s="95" t="str">
        <f t="shared" si="2"/>
        <v/>
      </c>
      <c r="R28" s="95" t="str">
        <f t="shared" si="2"/>
        <v/>
      </c>
      <c r="S28" s="68">
        <f t="shared" si="8"/>
        <v>0</v>
      </c>
      <c r="T28" s="354"/>
      <c r="U28" s="411"/>
      <c r="V28" s="412"/>
      <c r="W28" s="413"/>
      <c r="X28" s="353"/>
      <c r="Y28" s="47"/>
      <c r="Z28" s="125"/>
      <c r="AA28" s="174"/>
    </row>
    <row r="29" spans="1:27" ht="10" customHeight="1" x14ac:dyDescent="0.2">
      <c r="A29" s="353"/>
      <c r="B29" s="353"/>
      <c r="C29" s="357"/>
      <c r="D29" s="358"/>
      <c r="E29" s="470"/>
      <c r="F29" s="471"/>
      <c r="G29" s="471"/>
      <c r="H29" s="38" t="str">
        <f t="shared" si="9"/>
        <v/>
      </c>
      <c r="I29" s="25" t="str">
        <f t="shared" si="10"/>
        <v/>
      </c>
      <c r="J29" s="16"/>
      <c r="K29" s="6"/>
      <c r="L29" s="201" t="str">
        <f t="shared" si="3"/>
        <v xml:space="preserve"> </v>
      </c>
      <c r="M29" s="202" t="str">
        <f t="shared" si="4"/>
        <v xml:space="preserve"> </v>
      </c>
      <c r="N29" s="203" t="str">
        <f t="shared" si="5"/>
        <v xml:space="preserve"> </v>
      </c>
      <c r="O29" s="191" t="str">
        <f t="shared" si="6"/>
        <v>No Jumper</v>
      </c>
      <c r="P29" s="177">
        <f t="shared" si="7"/>
        <v>0</v>
      </c>
      <c r="Q29" s="95" t="str">
        <f t="shared" si="2"/>
        <v/>
      </c>
      <c r="R29" s="95" t="str">
        <f t="shared" si="2"/>
        <v/>
      </c>
      <c r="S29" s="68">
        <f t="shared" si="8"/>
        <v>0</v>
      </c>
      <c r="T29" s="354"/>
      <c r="U29" s="411"/>
      <c r="V29" s="412"/>
      <c r="W29" s="413"/>
      <c r="X29" s="353"/>
      <c r="Y29" s="47"/>
      <c r="Z29" s="125"/>
      <c r="AA29" s="174"/>
    </row>
    <row r="30" spans="1:27" ht="10" customHeight="1" thickBot="1" x14ac:dyDescent="0.25">
      <c r="A30" s="353"/>
      <c r="B30" s="353"/>
      <c r="C30" s="357"/>
      <c r="D30" s="358"/>
      <c r="E30" s="470"/>
      <c r="F30" s="471"/>
      <c r="G30" s="471"/>
      <c r="H30" s="37" t="str">
        <f t="shared" si="9"/>
        <v/>
      </c>
      <c r="I30" s="24" t="str">
        <f t="shared" si="10"/>
        <v/>
      </c>
      <c r="J30" s="16"/>
      <c r="K30" s="6"/>
      <c r="L30" s="201" t="str">
        <f t="shared" si="3"/>
        <v xml:space="preserve"> </v>
      </c>
      <c r="M30" s="202" t="str">
        <f t="shared" si="4"/>
        <v xml:space="preserve"> </v>
      </c>
      <c r="N30" s="203" t="str">
        <f t="shared" si="5"/>
        <v xml:space="preserve"> </v>
      </c>
      <c r="O30" s="191" t="str">
        <f t="shared" si="6"/>
        <v>No Jumper</v>
      </c>
      <c r="P30" s="177">
        <f t="shared" si="7"/>
        <v>0</v>
      </c>
      <c r="Q30" s="95" t="str">
        <f t="shared" si="2"/>
        <v/>
      </c>
      <c r="R30" s="95" t="str">
        <f t="shared" si="2"/>
        <v/>
      </c>
      <c r="S30" s="68">
        <f t="shared" si="8"/>
        <v>0</v>
      </c>
      <c r="T30" s="354"/>
      <c r="U30" s="414"/>
      <c r="V30" s="415"/>
      <c r="W30" s="416"/>
      <c r="X30" s="353"/>
      <c r="Y30" s="47"/>
      <c r="Z30" s="125"/>
      <c r="AA30" s="174"/>
    </row>
    <row r="31" spans="1:27" ht="10" customHeight="1" x14ac:dyDescent="0.2">
      <c r="A31" s="353"/>
      <c r="B31" s="353"/>
      <c r="C31" s="357"/>
      <c r="D31" s="358"/>
      <c r="E31" s="470"/>
      <c r="F31" s="471"/>
      <c r="G31" s="471"/>
      <c r="H31" s="37" t="str">
        <f t="shared" si="9"/>
        <v/>
      </c>
      <c r="I31" s="24" t="str">
        <f t="shared" si="10"/>
        <v/>
      </c>
      <c r="J31" s="16"/>
      <c r="K31" s="6"/>
      <c r="L31" s="201" t="str">
        <f t="shared" si="3"/>
        <v xml:space="preserve"> </v>
      </c>
      <c r="M31" s="202" t="str">
        <f t="shared" si="4"/>
        <v xml:space="preserve"> </v>
      </c>
      <c r="N31" s="203" t="str">
        <f t="shared" si="5"/>
        <v xml:space="preserve"> </v>
      </c>
      <c r="O31" s="191" t="str">
        <f t="shared" si="6"/>
        <v>No Jumper</v>
      </c>
      <c r="P31" s="177">
        <f t="shared" si="7"/>
        <v>0</v>
      </c>
      <c r="Q31" s="95" t="str">
        <f t="shared" si="2"/>
        <v/>
      </c>
      <c r="R31" s="95" t="str">
        <f t="shared" si="2"/>
        <v/>
      </c>
      <c r="S31" s="68">
        <f t="shared" si="8"/>
        <v>0</v>
      </c>
      <c r="T31" s="354"/>
      <c r="U31" s="475"/>
      <c r="V31" s="475"/>
      <c r="W31" s="475"/>
      <c r="X31" s="353"/>
      <c r="Y31" s="47"/>
      <c r="Z31" s="125"/>
      <c r="AA31" s="174"/>
    </row>
    <row r="32" spans="1:27" ht="10" customHeight="1" x14ac:dyDescent="0.2">
      <c r="A32" s="353"/>
      <c r="B32" s="353"/>
      <c r="C32" s="357"/>
      <c r="D32" s="358"/>
      <c r="E32" s="470"/>
      <c r="F32" s="471"/>
      <c r="G32" s="471"/>
      <c r="H32" s="37" t="str">
        <f t="shared" si="9"/>
        <v/>
      </c>
      <c r="I32" s="24" t="str">
        <f t="shared" si="10"/>
        <v/>
      </c>
      <c r="J32" s="16"/>
      <c r="K32" s="6"/>
      <c r="L32" s="201" t="str">
        <f t="shared" si="3"/>
        <v xml:space="preserve"> </v>
      </c>
      <c r="M32" s="202" t="str">
        <f t="shared" si="4"/>
        <v xml:space="preserve"> </v>
      </c>
      <c r="N32" s="203" t="str">
        <f t="shared" si="5"/>
        <v xml:space="preserve"> </v>
      </c>
      <c r="O32" s="191" t="str">
        <f t="shared" si="6"/>
        <v>No Jumper</v>
      </c>
      <c r="P32" s="177">
        <f t="shared" si="7"/>
        <v>0</v>
      </c>
      <c r="Q32" s="95" t="str">
        <f t="shared" si="2"/>
        <v/>
      </c>
      <c r="R32" s="95" t="str">
        <f t="shared" si="2"/>
        <v/>
      </c>
      <c r="S32" s="68">
        <f t="shared" si="8"/>
        <v>0</v>
      </c>
      <c r="T32" s="354"/>
      <c r="U32" s="476"/>
      <c r="V32" s="476"/>
      <c r="W32" s="476"/>
      <c r="X32" s="353"/>
      <c r="Y32" s="47"/>
      <c r="Z32" s="125"/>
      <c r="AA32" s="174"/>
    </row>
    <row r="33" spans="1:27" ht="10" customHeight="1" x14ac:dyDescent="0.2">
      <c r="A33" s="353"/>
      <c r="B33" s="353"/>
      <c r="C33" s="357"/>
      <c r="D33" s="358"/>
      <c r="E33" s="470"/>
      <c r="F33" s="471"/>
      <c r="G33" s="471"/>
      <c r="H33" s="38" t="str">
        <f t="shared" si="9"/>
        <v/>
      </c>
      <c r="I33" s="25" t="str">
        <f t="shared" si="10"/>
        <v/>
      </c>
      <c r="J33" s="16"/>
      <c r="K33" s="6"/>
      <c r="L33" s="201" t="str">
        <f t="shared" si="3"/>
        <v xml:space="preserve"> </v>
      </c>
      <c r="M33" s="202" t="str">
        <f t="shared" si="4"/>
        <v xml:space="preserve"> </v>
      </c>
      <c r="N33" s="203" t="str">
        <f t="shared" si="5"/>
        <v xml:space="preserve"> </v>
      </c>
      <c r="O33" s="191" t="str">
        <f t="shared" si="6"/>
        <v>No Jumper</v>
      </c>
      <c r="P33" s="177">
        <f t="shared" si="7"/>
        <v>0</v>
      </c>
      <c r="Q33" s="95" t="str">
        <f t="shared" si="2"/>
        <v/>
      </c>
      <c r="R33" s="95" t="str">
        <f t="shared" si="2"/>
        <v/>
      </c>
      <c r="S33" s="68">
        <f t="shared" si="8"/>
        <v>0</v>
      </c>
      <c r="T33" s="354"/>
      <c r="U33" s="476"/>
      <c r="V33" s="476"/>
      <c r="W33" s="476"/>
      <c r="X33" s="353"/>
      <c r="Y33" s="47"/>
      <c r="Z33" s="125"/>
      <c r="AA33" s="174"/>
    </row>
    <row r="34" spans="1:27" ht="10" customHeight="1" thickBot="1" x14ac:dyDescent="0.25">
      <c r="A34" s="353"/>
      <c r="B34" s="353"/>
      <c r="C34" s="357"/>
      <c r="D34" s="358"/>
      <c r="E34" s="472"/>
      <c r="F34" s="473"/>
      <c r="G34" s="473"/>
      <c r="H34" s="11" t="str">
        <f t="shared" si="9"/>
        <v/>
      </c>
      <c r="I34" s="13" t="str">
        <f t="shared" si="10"/>
        <v/>
      </c>
      <c r="J34" s="3"/>
      <c r="K34" s="7"/>
      <c r="L34" s="204" t="str">
        <f t="shared" si="3"/>
        <v xml:space="preserve"> </v>
      </c>
      <c r="M34" s="205" t="str">
        <f t="shared" si="4"/>
        <v xml:space="preserve"> </v>
      </c>
      <c r="N34" s="206" t="str">
        <f t="shared" si="5"/>
        <v xml:space="preserve"> </v>
      </c>
      <c r="O34" s="192" t="str">
        <f>IF(K34&gt;0,RANK(K34,$K$3:$K$34,0),"No Jumper")</f>
        <v>No Jumper</v>
      </c>
      <c r="P34" s="178">
        <f t="shared" si="7"/>
        <v>0</v>
      </c>
      <c r="Q34" s="97" t="str">
        <f t="shared" si="2"/>
        <v/>
      </c>
      <c r="R34" s="97" t="str">
        <f t="shared" si="2"/>
        <v/>
      </c>
      <c r="S34" s="73">
        <f t="shared" si="8"/>
        <v>0</v>
      </c>
      <c r="T34" s="354"/>
      <c r="U34" s="476"/>
      <c r="V34" s="476"/>
      <c r="W34" s="476"/>
      <c r="X34" s="353"/>
      <c r="Y34" s="48"/>
      <c r="Z34" s="173"/>
      <c r="AA34" s="175"/>
    </row>
    <row r="35" spans="1:27" ht="10" customHeight="1" x14ac:dyDescent="0.2">
      <c r="A35" s="353"/>
      <c r="B35" s="353"/>
      <c r="C35" s="357"/>
      <c r="D35" s="358"/>
      <c r="E35" s="417" t="s">
        <v>7</v>
      </c>
      <c r="F35" s="418"/>
      <c r="G35" s="181">
        <v>1</v>
      </c>
      <c r="H35" s="105" t="str">
        <f>IFERROR(VLOOKUP($G35,$O$3:$S$34,3,0),"")</f>
        <v>Brooke Evans</v>
      </c>
      <c r="I35" s="274" t="str">
        <f>IFERROR(VLOOKUP($G35,$O$3:$S$34,4,0),"")</f>
        <v>The Hemel Hempstead School</v>
      </c>
      <c r="J35" s="106">
        <f>IFERROR(VLOOKUP($G35,$O$3:$S$34,5,0),"")</f>
        <v>376</v>
      </c>
      <c r="K35" s="124">
        <f>IFERROR(VLOOKUP($G35,$O$3:$S$34,2,0),"")</f>
        <v>4.95</v>
      </c>
      <c r="L35" s="213" t="str">
        <f t="shared" si="3"/>
        <v xml:space="preserve"> </v>
      </c>
      <c r="M35" s="217" t="str">
        <f t="shared" si="4"/>
        <v xml:space="preserve"> </v>
      </c>
      <c r="N35" s="220" t="str">
        <f t="shared" si="5"/>
        <v xml:space="preserve"> </v>
      </c>
      <c r="O35" s="423" t="s">
        <v>39</v>
      </c>
      <c r="P35" s="179"/>
      <c r="Q35" s="33"/>
      <c r="R35" s="33"/>
      <c r="S35" s="33"/>
      <c r="T35" s="354"/>
      <c r="U35" s="476"/>
      <c r="V35" s="476"/>
      <c r="W35" s="476"/>
      <c r="X35" s="353"/>
      <c r="Y35" s="474"/>
      <c r="Z35" s="474"/>
      <c r="AA35" s="474"/>
    </row>
    <row r="36" spans="1:27" ht="10" customHeight="1" x14ac:dyDescent="0.2">
      <c r="A36" s="353"/>
      <c r="B36" s="353"/>
      <c r="C36" s="357"/>
      <c r="D36" s="358"/>
      <c r="E36" s="419"/>
      <c r="F36" s="420"/>
      <c r="G36" s="182">
        <v>2</v>
      </c>
      <c r="H36" s="186" t="str">
        <f t="shared" ref="H36:H46" si="11">IFERROR(VLOOKUP($G36,$O$3:$S$34,3,0),"")</f>
        <v>Lucy Baverstock</v>
      </c>
      <c r="I36" s="277" t="str">
        <f t="shared" ref="I36:I46" si="12">IFERROR(VLOOKUP($G36,$O$3:$S$34,4,0),"")</f>
        <v>Hitchin Girls School</v>
      </c>
      <c r="J36" s="112">
        <f t="shared" ref="J36:J46" si="13">IFERROR(VLOOKUP($G36,$O$3:$S$34,5,0),"")</f>
        <v>316</v>
      </c>
      <c r="K36" s="184">
        <f t="shared" ref="K36:K46" si="14">IFERROR(VLOOKUP($G36,$O$3:$S$34,2,0),"")</f>
        <v>4.9400000000000004</v>
      </c>
      <c r="L36" s="214" t="str">
        <f t="shared" si="3"/>
        <v xml:space="preserve"> </v>
      </c>
      <c r="M36" s="218" t="str">
        <f t="shared" si="4"/>
        <v xml:space="preserve"> </v>
      </c>
      <c r="N36" s="221" t="str">
        <f t="shared" si="5"/>
        <v xml:space="preserve"> </v>
      </c>
      <c r="O36" s="424"/>
      <c r="P36" s="179"/>
      <c r="Q36" s="33"/>
      <c r="R36" s="33"/>
      <c r="S36" s="33"/>
      <c r="T36" s="354"/>
      <c r="U36" s="476"/>
      <c r="V36" s="476"/>
      <c r="W36" s="476"/>
      <c r="X36" s="353"/>
      <c r="Y36" s="354"/>
      <c r="Z36" s="354"/>
      <c r="AA36" s="354"/>
    </row>
    <row r="37" spans="1:27" ht="10" customHeight="1" thickBot="1" x14ac:dyDescent="0.25">
      <c r="A37" s="353"/>
      <c r="B37" s="353"/>
      <c r="C37" s="357"/>
      <c r="D37" s="358"/>
      <c r="E37" s="419"/>
      <c r="F37" s="420"/>
      <c r="G37" s="183">
        <v>3</v>
      </c>
      <c r="H37" s="114" t="str">
        <f t="shared" si="11"/>
        <v>Tiana Mckenzie-david</v>
      </c>
      <c r="I37" s="278" t="str">
        <f t="shared" si="12"/>
        <v>Sir John Lawes</v>
      </c>
      <c r="J37" s="113">
        <f t="shared" si="13"/>
        <v>310</v>
      </c>
      <c r="K37" s="185">
        <f t="shared" si="14"/>
        <v>4.74</v>
      </c>
      <c r="L37" s="215" t="str">
        <f t="shared" si="3"/>
        <v xml:space="preserve"> </v>
      </c>
      <c r="M37" s="219" t="str">
        <f t="shared" si="4"/>
        <v xml:space="preserve"> </v>
      </c>
      <c r="N37" s="222" t="str">
        <f t="shared" si="5"/>
        <v xml:space="preserve"> </v>
      </c>
      <c r="O37" s="425"/>
      <c r="P37" s="179"/>
      <c r="Q37" s="33"/>
      <c r="R37" s="33"/>
      <c r="S37" s="33"/>
      <c r="T37" s="354"/>
      <c r="U37" s="476"/>
      <c r="V37" s="476"/>
      <c r="W37" s="476"/>
      <c r="X37" s="353"/>
      <c r="Y37" s="354"/>
      <c r="Z37" s="354"/>
      <c r="AA37" s="354"/>
    </row>
    <row r="38" spans="1:27" ht="10" customHeight="1" x14ac:dyDescent="0.2">
      <c r="A38" s="353"/>
      <c r="B38" s="353"/>
      <c r="C38" s="357"/>
      <c r="D38" s="358"/>
      <c r="E38" s="419"/>
      <c r="F38" s="420"/>
      <c r="G38" s="190">
        <v>4</v>
      </c>
      <c r="H38" s="187" t="str">
        <f t="shared" si="11"/>
        <v>Hannah Owolabi</v>
      </c>
      <c r="I38" s="67" t="str">
        <f t="shared" si="12"/>
        <v>Loreto College St Albans</v>
      </c>
      <c r="J38" s="64">
        <f t="shared" si="13"/>
        <v>319</v>
      </c>
      <c r="K38" s="6">
        <f t="shared" si="14"/>
        <v>4.5999999999999996</v>
      </c>
      <c r="L38" s="201" t="str">
        <f t="shared" si="3"/>
        <v xml:space="preserve"> </v>
      </c>
      <c r="M38" s="202" t="str">
        <f t="shared" si="4"/>
        <v xml:space="preserve"> </v>
      </c>
      <c r="N38" s="203" t="str">
        <f t="shared" si="5"/>
        <v xml:space="preserve"> </v>
      </c>
      <c r="O38" s="477" t="str">
        <f>Entries!A1</f>
        <v>Junior Girls</v>
      </c>
      <c r="P38" s="179"/>
      <c r="Q38" s="33"/>
      <c r="R38" s="33"/>
      <c r="S38" s="33"/>
      <c r="T38" s="354"/>
      <c r="U38" s="476"/>
      <c r="V38" s="476"/>
      <c r="W38" s="476"/>
      <c r="X38" s="353"/>
      <c r="Y38" s="354"/>
      <c r="Z38" s="354"/>
      <c r="AA38" s="354"/>
    </row>
    <row r="39" spans="1:27" ht="10" customHeight="1" x14ac:dyDescent="0.2">
      <c r="A39" s="353"/>
      <c r="B39" s="353"/>
      <c r="C39" s="357"/>
      <c r="D39" s="358"/>
      <c r="E39" s="419"/>
      <c r="F39" s="420"/>
      <c r="G39" s="190">
        <v>5</v>
      </c>
      <c r="H39" s="187" t="str">
        <f t="shared" si="11"/>
        <v>Abi Thompson</v>
      </c>
      <c r="I39" s="67" t="str">
        <f t="shared" si="12"/>
        <v>St Clement Danes School</v>
      </c>
      <c r="J39" s="64">
        <f t="shared" si="13"/>
        <v>349</v>
      </c>
      <c r="K39" s="6">
        <f t="shared" si="14"/>
        <v>4.4800000000000004</v>
      </c>
      <c r="L39" s="201" t="str">
        <f t="shared" si="3"/>
        <v xml:space="preserve"> </v>
      </c>
      <c r="M39" s="202" t="str">
        <f t="shared" si="4"/>
        <v xml:space="preserve"> </v>
      </c>
      <c r="N39" s="203" t="str">
        <f t="shared" si="5"/>
        <v xml:space="preserve"> </v>
      </c>
      <c r="O39" s="398"/>
      <c r="P39" s="179"/>
      <c r="Q39" s="33"/>
      <c r="R39" s="33"/>
      <c r="S39" s="33"/>
      <c r="T39" s="354"/>
      <c r="U39" s="476"/>
      <c r="V39" s="476"/>
      <c r="W39" s="476"/>
      <c r="X39" s="353"/>
      <c r="Y39" s="354"/>
      <c r="Z39" s="354"/>
      <c r="AA39" s="354"/>
    </row>
    <row r="40" spans="1:27" ht="10" customHeight="1" x14ac:dyDescent="0.2">
      <c r="A40" s="353"/>
      <c r="B40" s="353"/>
      <c r="C40" s="357"/>
      <c r="D40" s="358"/>
      <c r="E40" s="419"/>
      <c r="F40" s="420"/>
      <c r="G40" s="190">
        <v>6</v>
      </c>
      <c r="H40" s="187" t="str">
        <f t="shared" si="11"/>
        <v>Mila Luker</v>
      </c>
      <c r="I40" s="67" t="str">
        <f t="shared" si="12"/>
        <v>Royal Masonic School for Girls</v>
      </c>
      <c r="J40" s="64">
        <f t="shared" si="13"/>
        <v>365</v>
      </c>
      <c r="K40" s="6">
        <f t="shared" si="14"/>
        <v>4.42</v>
      </c>
      <c r="L40" s="201" t="str">
        <f t="shared" si="3"/>
        <v xml:space="preserve"> </v>
      </c>
      <c r="M40" s="202" t="str">
        <f t="shared" si="4"/>
        <v xml:space="preserve"> </v>
      </c>
      <c r="N40" s="203" t="str">
        <f t="shared" si="5"/>
        <v xml:space="preserve"> </v>
      </c>
      <c r="O40" s="398"/>
      <c r="P40" s="179"/>
      <c r="Q40" s="33"/>
      <c r="R40" s="33"/>
      <c r="S40" s="33"/>
      <c r="T40" s="354"/>
      <c r="U40" s="476"/>
      <c r="V40" s="476"/>
      <c r="W40" s="476"/>
      <c r="X40" s="353"/>
      <c r="Y40" s="354"/>
      <c r="Z40" s="354"/>
      <c r="AA40" s="354"/>
    </row>
    <row r="41" spans="1:27" ht="10" customHeight="1" x14ac:dyDescent="0.2">
      <c r="A41" s="353"/>
      <c r="B41" s="353"/>
      <c r="C41" s="357"/>
      <c r="D41" s="358"/>
      <c r="E41" s="419"/>
      <c r="F41" s="420"/>
      <c r="G41" s="190">
        <v>7</v>
      </c>
      <c r="H41" s="187" t="str">
        <f t="shared" si="11"/>
        <v>Amelie Horn</v>
      </c>
      <c r="I41" s="67" t="str">
        <f t="shared" si="12"/>
        <v>Monks Walk School</v>
      </c>
      <c r="J41" s="64">
        <f t="shared" si="13"/>
        <v>445</v>
      </c>
      <c r="K41" s="6">
        <f t="shared" si="14"/>
        <v>4.3899999999999997</v>
      </c>
      <c r="L41" s="201" t="str">
        <f t="shared" si="3"/>
        <v xml:space="preserve"> </v>
      </c>
      <c r="M41" s="202" t="str">
        <f t="shared" si="4"/>
        <v xml:space="preserve"> </v>
      </c>
      <c r="N41" s="203" t="str">
        <f t="shared" si="5"/>
        <v xml:space="preserve"> </v>
      </c>
      <c r="O41" s="398"/>
      <c r="P41" s="179"/>
      <c r="Q41" s="33"/>
      <c r="R41" s="33"/>
      <c r="S41" s="33"/>
      <c r="T41" s="354"/>
      <c r="U41" s="476"/>
      <c r="V41" s="476"/>
      <c r="W41" s="476"/>
      <c r="X41" s="353"/>
      <c r="Y41" s="354"/>
      <c r="Z41" s="354"/>
      <c r="AA41" s="354"/>
    </row>
    <row r="42" spans="1:27" ht="10" customHeight="1" thickBot="1" x14ac:dyDescent="0.25">
      <c r="A42" s="353"/>
      <c r="B42" s="353"/>
      <c r="C42" s="359"/>
      <c r="D42" s="360"/>
      <c r="E42" s="419"/>
      <c r="F42" s="420"/>
      <c r="G42" s="190">
        <v>8</v>
      </c>
      <c r="H42" s="187" t="str">
        <f t="shared" si="11"/>
        <v>Charmaine Chigome</v>
      </c>
      <c r="I42" s="67" t="str">
        <f t="shared" si="12"/>
        <v>The Adeyfield Academy</v>
      </c>
      <c r="J42" s="64">
        <f t="shared" si="13"/>
        <v>467</v>
      </c>
      <c r="K42" s="6">
        <f t="shared" si="14"/>
        <v>4.1399999999999997</v>
      </c>
      <c r="L42" s="201" t="str">
        <f t="shared" si="3"/>
        <v xml:space="preserve"> </v>
      </c>
      <c r="M42" s="202" t="str">
        <f t="shared" si="4"/>
        <v xml:space="preserve"> </v>
      </c>
      <c r="N42" s="203" t="str">
        <f t="shared" si="5"/>
        <v xml:space="preserve"> </v>
      </c>
      <c r="O42" s="398"/>
      <c r="P42" s="179"/>
      <c r="Q42" s="33"/>
      <c r="R42" s="33"/>
      <c r="S42" s="33"/>
      <c r="T42" s="354"/>
      <c r="U42" s="476"/>
      <c r="V42" s="476"/>
      <c r="W42" s="476"/>
      <c r="X42" s="353"/>
      <c r="Y42" s="354"/>
      <c r="Z42" s="354"/>
      <c r="AA42" s="354"/>
    </row>
    <row r="43" spans="1:27" ht="10" customHeight="1" thickBot="1" x14ac:dyDescent="0.25">
      <c r="A43" s="353"/>
      <c r="B43" s="353"/>
      <c r="C43" s="400" t="s">
        <v>24</v>
      </c>
      <c r="D43" s="401"/>
      <c r="E43" s="419"/>
      <c r="F43" s="420"/>
      <c r="G43" s="190">
        <v>9</v>
      </c>
      <c r="H43" s="187" t="str">
        <f t="shared" si="11"/>
        <v>Bella Riley</v>
      </c>
      <c r="I43" s="67" t="str">
        <f t="shared" si="12"/>
        <v>Roundwood School</v>
      </c>
      <c r="J43" s="64">
        <f t="shared" si="13"/>
        <v>257</v>
      </c>
      <c r="K43" s="6">
        <f t="shared" si="14"/>
        <v>4.07</v>
      </c>
      <c r="L43" s="201" t="str">
        <f t="shared" si="3"/>
        <v xml:space="preserve"> </v>
      </c>
      <c r="M43" s="202" t="str">
        <f t="shared" si="4"/>
        <v xml:space="preserve"> </v>
      </c>
      <c r="N43" s="203" t="str">
        <f t="shared" si="5"/>
        <v xml:space="preserve"> </v>
      </c>
      <c r="O43" s="398"/>
      <c r="P43" s="179"/>
      <c r="T43" s="354"/>
      <c r="U43" s="476"/>
      <c r="V43" s="476"/>
      <c r="W43" s="476"/>
      <c r="X43" s="353"/>
      <c r="Y43" s="354"/>
      <c r="Z43" s="354"/>
      <c r="AA43" s="354"/>
    </row>
    <row r="44" spans="1:27" ht="10" customHeight="1" x14ac:dyDescent="0.2">
      <c r="A44" s="353"/>
      <c r="B44" s="353"/>
      <c r="C44" s="115" t="s">
        <v>21</v>
      </c>
      <c r="D44" s="116">
        <v>5.53</v>
      </c>
      <c r="E44" s="419"/>
      <c r="F44" s="420"/>
      <c r="G44" s="190">
        <v>10</v>
      </c>
      <c r="H44" s="187" t="str">
        <f t="shared" si="11"/>
        <v>Isabel Martin</v>
      </c>
      <c r="I44" s="67" t="str">
        <f t="shared" si="12"/>
        <v>St Clement Danes School</v>
      </c>
      <c r="J44" s="64">
        <f t="shared" si="13"/>
        <v>471</v>
      </c>
      <c r="K44" s="6">
        <f t="shared" si="14"/>
        <v>4.03</v>
      </c>
      <c r="L44" s="201" t="str">
        <f t="shared" si="3"/>
        <v xml:space="preserve"> </v>
      </c>
      <c r="M44" s="202" t="str">
        <f t="shared" si="4"/>
        <v xml:space="preserve"> </v>
      </c>
      <c r="N44" s="203" t="str">
        <f t="shared" si="5"/>
        <v xml:space="preserve"> </v>
      </c>
      <c r="O44" s="398"/>
      <c r="P44" s="179"/>
      <c r="T44" s="354"/>
      <c r="U44" s="476"/>
      <c r="V44" s="476"/>
      <c r="W44" s="476"/>
      <c r="X44" s="353"/>
      <c r="Y44" s="354"/>
      <c r="Z44" s="354"/>
      <c r="AA44" s="354"/>
    </row>
    <row r="45" spans="1:27" ht="10" customHeight="1" x14ac:dyDescent="0.2">
      <c r="A45" s="353"/>
      <c r="B45" s="353"/>
      <c r="C45" s="117" t="s">
        <v>23</v>
      </c>
      <c r="D45" s="118">
        <v>5.3</v>
      </c>
      <c r="E45" s="419"/>
      <c r="F45" s="420"/>
      <c r="G45" s="190">
        <v>11</v>
      </c>
      <c r="H45" s="187" t="str">
        <f t="shared" si="11"/>
        <v>Anni Mcloughlin</v>
      </c>
      <c r="I45" s="67" t="str">
        <f t="shared" si="12"/>
        <v>St. Joan of Arc</v>
      </c>
      <c r="J45" s="64">
        <f t="shared" si="13"/>
        <v>460</v>
      </c>
      <c r="K45" s="6">
        <f t="shared" si="14"/>
        <v>3.95</v>
      </c>
      <c r="L45" s="201" t="str">
        <f t="shared" si="3"/>
        <v xml:space="preserve"> </v>
      </c>
      <c r="M45" s="202" t="str">
        <f t="shared" si="4"/>
        <v xml:space="preserve"> </v>
      </c>
      <c r="N45" s="203" t="str">
        <f t="shared" si="5"/>
        <v xml:space="preserve"> </v>
      </c>
      <c r="O45" s="398"/>
      <c r="P45" s="179"/>
      <c r="T45" s="354"/>
      <c r="U45" s="476"/>
      <c r="V45" s="476"/>
      <c r="W45" s="476"/>
      <c r="X45" s="353"/>
      <c r="Y45" s="354"/>
      <c r="Z45" s="354"/>
      <c r="AA45" s="354"/>
    </row>
    <row r="46" spans="1:27" ht="10" customHeight="1" thickBot="1" x14ac:dyDescent="0.25">
      <c r="A46" s="353"/>
      <c r="B46" s="353"/>
      <c r="C46" s="119" t="s">
        <v>22</v>
      </c>
      <c r="D46" s="120">
        <v>5.2</v>
      </c>
      <c r="E46" s="421"/>
      <c r="F46" s="422"/>
      <c r="G46" s="86">
        <v>12</v>
      </c>
      <c r="H46" s="188" t="str">
        <f t="shared" si="11"/>
        <v>Phoebe Peacock</v>
      </c>
      <c r="I46" s="72" t="str">
        <f t="shared" si="12"/>
        <v>Samuel Ryder Academy</v>
      </c>
      <c r="J46" s="69">
        <f t="shared" si="13"/>
        <v>464</v>
      </c>
      <c r="K46" s="7">
        <f t="shared" si="14"/>
        <v>3.86</v>
      </c>
      <c r="L46" s="204" t="str">
        <f t="shared" si="3"/>
        <v xml:space="preserve"> </v>
      </c>
      <c r="M46" s="205" t="str">
        <f t="shared" si="4"/>
        <v xml:space="preserve"> </v>
      </c>
      <c r="N46" s="206" t="str">
        <f t="shared" si="5"/>
        <v xml:space="preserve"> </v>
      </c>
      <c r="O46" s="399"/>
      <c r="P46" s="179"/>
      <c r="T46" s="354"/>
      <c r="U46" s="476"/>
      <c r="V46" s="476"/>
      <c r="W46" s="476"/>
      <c r="X46" s="353"/>
      <c r="Y46" s="354"/>
      <c r="Z46" s="354"/>
      <c r="AA46" s="354"/>
    </row>
  </sheetData>
  <mergeCells count="26"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Entries</vt:lpstr>
      <vt:lpstr>Results</vt:lpstr>
      <vt:lpstr>75m Hurdles</vt:lpstr>
      <vt:lpstr>100m</vt:lpstr>
      <vt:lpstr>200m</vt:lpstr>
      <vt:lpstr>300m</vt:lpstr>
      <vt:lpstr>800m</vt:lpstr>
      <vt:lpstr>1500m</vt:lpstr>
      <vt:lpstr>Long Jump</vt:lpstr>
      <vt:lpstr>High Jump</vt:lpstr>
      <vt:lpstr>Pole Vault</vt:lpstr>
      <vt:lpstr>Shot Put</vt:lpstr>
      <vt:lpstr>Discus</vt:lpstr>
      <vt:lpstr>Javelin</vt:lpstr>
      <vt:lpstr>'100m'!Print_Area</vt:lpstr>
      <vt:lpstr>'200m'!Print_Area</vt:lpstr>
      <vt:lpstr>'300m'!Print_Area</vt:lpstr>
      <vt:lpstr>'75m Hurdles'!Print_Area</vt:lpstr>
      <vt:lpstr>'800m'!Print_Area</vt:lpstr>
      <vt:lpstr>Discus!Print_Area</vt:lpstr>
      <vt:lpstr>'High Jump'!Print_Area</vt:lpstr>
      <vt:lpstr>Javelin!Print_Area</vt:lpstr>
      <vt:lpstr>'Long Jump'!Print_Area</vt:lpstr>
      <vt:lpstr>'Pole Vault'!Print_Area</vt:lpstr>
      <vt:lpstr>'Shot Put'!Print_Area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Microsoft Office User</cp:lastModifiedBy>
  <cp:lastPrinted>2021-06-12T16:12:30Z</cp:lastPrinted>
  <dcterms:created xsi:type="dcterms:W3CDTF">2016-05-12T19:38:28Z</dcterms:created>
  <dcterms:modified xsi:type="dcterms:W3CDTF">2021-06-13T18:59:32Z</dcterms:modified>
</cp:coreProperties>
</file>