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48" i="1"/>
  <c r="L48"/>
  <c r="J48"/>
  <c r="H48"/>
  <c r="F48"/>
  <c r="Q48" s="1"/>
  <c r="O47"/>
  <c r="L47"/>
  <c r="J47"/>
  <c r="H47"/>
  <c r="Q47" s="1"/>
  <c r="F47"/>
  <c r="O46"/>
  <c r="L46"/>
  <c r="J46"/>
  <c r="H46"/>
  <c r="Q46" s="1"/>
  <c r="F46"/>
  <c r="O45"/>
  <c r="L45"/>
  <c r="J45"/>
  <c r="H45"/>
  <c r="Q45" s="1"/>
  <c r="F45"/>
  <c r="L44"/>
  <c r="J44"/>
  <c r="H44"/>
  <c r="F44"/>
  <c r="Q44" s="1"/>
  <c r="O43"/>
  <c r="L43"/>
  <c r="J43"/>
  <c r="H43"/>
  <c r="F43"/>
  <c r="Q43" s="1"/>
  <c r="O42"/>
  <c r="L42"/>
  <c r="J42"/>
  <c r="H42"/>
  <c r="F42"/>
  <c r="Q42" s="1"/>
  <c r="O41"/>
  <c r="L41"/>
  <c r="J41"/>
  <c r="H41"/>
  <c r="F41"/>
  <c r="Q41" s="1"/>
  <c r="O40"/>
  <c r="L40"/>
  <c r="J40"/>
  <c r="H40"/>
  <c r="F40"/>
  <c r="Q40" s="1"/>
  <c r="O39"/>
  <c r="L39"/>
  <c r="J39"/>
  <c r="H39"/>
  <c r="F39"/>
  <c r="Q39" s="1"/>
  <c r="L38"/>
  <c r="J38"/>
  <c r="H38"/>
  <c r="F38"/>
  <c r="Q38" s="1"/>
  <c r="O37"/>
  <c r="L37"/>
  <c r="J37"/>
  <c r="H37"/>
  <c r="Q37" s="1"/>
  <c r="F37"/>
  <c r="O36"/>
  <c r="L36"/>
  <c r="J36"/>
  <c r="H36"/>
  <c r="Q36" s="1"/>
  <c r="F36"/>
  <c r="O35"/>
  <c r="L35"/>
  <c r="J35"/>
  <c r="H35"/>
  <c r="Q35" s="1"/>
  <c r="F35"/>
  <c r="O34"/>
  <c r="L34"/>
  <c r="J34"/>
  <c r="H34"/>
  <c r="Q34" s="1"/>
  <c r="F34"/>
  <c r="O33"/>
  <c r="L33"/>
  <c r="J33"/>
  <c r="H33"/>
  <c r="Q33" s="1"/>
  <c r="F33"/>
  <c r="O32"/>
  <c r="L32"/>
  <c r="J32"/>
  <c r="H32"/>
  <c r="Q32" s="1"/>
  <c r="F32"/>
  <c r="O31"/>
  <c r="L31"/>
  <c r="J31"/>
  <c r="H31"/>
  <c r="Q31" s="1"/>
  <c r="F31"/>
  <c r="O30"/>
  <c r="L30"/>
  <c r="J30"/>
  <c r="H30"/>
  <c r="Q30" s="1"/>
  <c r="F30"/>
  <c r="O29"/>
  <c r="L29"/>
  <c r="J29"/>
  <c r="F29"/>
  <c r="Q29" s="1"/>
  <c r="O28"/>
  <c r="L28"/>
  <c r="J28"/>
  <c r="H28"/>
  <c r="F28"/>
  <c r="Q28" s="1"/>
  <c r="O27"/>
  <c r="L27"/>
  <c r="J27"/>
  <c r="H27"/>
  <c r="F27"/>
  <c r="Q27" s="1"/>
  <c r="O26"/>
  <c r="L26"/>
  <c r="J26"/>
  <c r="H26"/>
  <c r="F26"/>
  <c r="Q26" s="1"/>
  <c r="O25"/>
  <c r="L25"/>
  <c r="J25"/>
  <c r="H25"/>
  <c r="F25"/>
  <c r="Q25" s="1"/>
  <c r="O24"/>
  <c r="L24"/>
  <c r="J24"/>
  <c r="H24"/>
  <c r="F24"/>
  <c r="Q24" s="1"/>
  <c r="O23"/>
  <c r="L23"/>
  <c r="J23"/>
  <c r="H23"/>
  <c r="F23"/>
  <c r="Q23" s="1"/>
  <c r="O22"/>
  <c r="L22"/>
  <c r="J22"/>
  <c r="H22"/>
  <c r="F22"/>
  <c r="Q22" s="1"/>
  <c r="O21"/>
  <c r="L21"/>
  <c r="J21"/>
  <c r="H21"/>
  <c r="F21"/>
  <c r="Q21" s="1"/>
  <c r="O20"/>
  <c r="L20"/>
  <c r="J20"/>
  <c r="H20"/>
  <c r="F20"/>
  <c r="Q20" s="1"/>
  <c r="O19"/>
  <c r="L19"/>
  <c r="J19"/>
  <c r="H19"/>
  <c r="F19"/>
  <c r="Q19" s="1"/>
  <c r="O18"/>
  <c r="L18"/>
  <c r="J18"/>
  <c r="H18"/>
  <c r="F18"/>
  <c r="Q18" s="1"/>
  <c r="O17"/>
  <c r="L17"/>
  <c r="J17"/>
  <c r="H17"/>
  <c r="F17"/>
  <c r="Q17" s="1"/>
  <c r="O16"/>
  <c r="L16"/>
  <c r="J16"/>
  <c r="H16"/>
  <c r="F16"/>
  <c r="Q16" s="1"/>
  <c r="O15"/>
  <c r="L15"/>
  <c r="J15"/>
  <c r="H15"/>
  <c r="F15"/>
  <c r="Q15" s="1"/>
  <c r="O14"/>
  <c r="L14"/>
  <c r="J14"/>
  <c r="H14"/>
  <c r="F14"/>
  <c r="Q14" s="1"/>
  <c r="O13"/>
  <c r="L13"/>
  <c r="J13"/>
  <c r="H13"/>
  <c r="F13"/>
  <c r="Q13" s="1"/>
  <c r="O12"/>
  <c r="L12"/>
  <c r="J12"/>
  <c r="H12"/>
  <c r="F12"/>
  <c r="Q12" s="1"/>
  <c r="O11"/>
  <c r="L11"/>
  <c r="J11"/>
  <c r="H11"/>
  <c r="F11"/>
  <c r="Q11" s="1"/>
  <c r="O10"/>
  <c r="L10"/>
  <c r="J10"/>
  <c r="H10"/>
  <c r="F10"/>
  <c r="Q10" s="1"/>
  <c r="O9"/>
  <c r="L9"/>
  <c r="J9"/>
  <c r="H9"/>
  <c r="F9"/>
  <c r="Q9" s="1"/>
  <c r="O8"/>
  <c r="L8"/>
  <c r="J8"/>
  <c r="H8"/>
  <c r="F8"/>
  <c r="Q8" s="1"/>
  <c r="O7"/>
  <c r="L7"/>
  <c r="J7"/>
  <c r="H7"/>
  <c r="F7"/>
  <c r="Q7" s="1"/>
  <c r="O6"/>
  <c r="L6"/>
  <c r="J6"/>
  <c r="H6"/>
  <c r="F6"/>
  <c r="Q6" s="1"/>
  <c r="O5"/>
  <c r="L5"/>
  <c r="J5"/>
  <c r="H5"/>
  <c r="F5"/>
  <c r="Q5" s="1"/>
</calcChain>
</file>

<file path=xl/sharedStrings.xml><?xml version="1.0" encoding="utf-8"?>
<sst xmlns="http://schemas.openxmlformats.org/spreadsheetml/2006/main" count="105" uniqueCount="75">
  <si>
    <t>Junior Boys PENTATHLON - Under 15 HERTFORDSHIRE Schools scoring HAND TIMES</t>
  </si>
  <si>
    <t>80 Meter</t>
  </si>
  <si>
    <t>High</t>
  </si>
  <si>
    <t>Shot</t>
  </si>
  <si>
    <t>Long</t>
  </si>
  <si>
    <t xml:space="preserve"> 800 Meters</t>
  </si>
  <si>
    <t>Points</t>
  </si>
  <si>
    <t>Pos</t>
  </si>
  <si>
    <t>No</t>
  </si>
  <si>
    <t>Name</t>
  </si>
  <si>
    <t>School</t>
  </si>
  <si>
    <t>Hurdles</t>
  </si>
  <si>
    <t>Jump</t>
  </si>
  <si>
    <t>M</t>
  </si>
  <si>
    <t>SS.S</t>
  </si>
  <si>
    <t>Total</t>
  </si>
  <si>
    <t>Harry Lapinski</t>
  </si>
  <si>
    <t>Cheshunt</t>
  </si>
  <si>
    <t>Max Schopp</t>
  </si>
  <si>
    <t>Hitchin Boys</t>
  </si>
  <si>
    <t>Kim Sobotie</t>
  </si>
  <si>
    <t>Nico Campbell</t>
  </si>
  <si>
    <t>Broxbourne</t>
  </si>
  <si>
    <t>Adam Thorpe</t>
  </si>
  <si>
    <t>St Albans</t>
  </si>
  <si>
    <t>David Spicer</t>
  </si>
  <si>
    <t>Freman College</t>
  </si>
  <si>
    <t>Josh Southworth</t>
  </si>
  <si>
    <t>Matthew Hall</t>
  </si>
  <si>
    <t>Parmiter’s</t>
  </si>
  <si>
    <t>Kai Hammond Briton</t>
  </si>
  <si>
    <t>Rickmansworth</t>
  </si>
  <si>
    <t>Dominic Palmer</t>
  </si>
  <si>
    <t>JFK</t>
  </si>
  <si>
    <t>Adam Tomms</t>
  </si>
  <si>
    <t>Tim Clifford</t>
  </si>
  <si>
    <t>Jordan Pritchett</t>
  </si>
  <si>
    <t>Robin O’Connor</t>
  </si>
  <si>
    <t>Harry Stubley</t>
  </si>
  <si>
    <t>Sheredes</t>
  </si>
  <si>
    <t>Harry Edwards</t>
  </si>
  <si>
    <t>Aaron Cooke</t>
  </si>
  <si>
    <t>Mike Forde</t>
  </si>
  <si>
    <t>Cian O’Malley</t>
  </si>
  <si>
    <t>Watford Grammar - Boys</t>
  </si>
  <si>
    <t>Callum Wickham</t>
  </si>
  <si>
    <t>Sir Frederic Osborn</t>
  </si>
  <si>
    <t>Tom Courtney</t>
  </si>
  <si>
    <t>Nobel</t>
  </si>
  <si>
    <t>Jack Mcaffery</t>
  </si>
  <si>
    <t>Marriotts</t>
  </si>
  <si>
    <t>Ellis Roberts</t>
  </si>
  <si>
    <t>Frankie Branch</t>
  </si>
  <si>
    <t>Elliott Harris</t>
  </si>
  <si>
    <t>Shiloh Delisser</t>
  </si>
  <si>
    <t>Queens</t>
  </si>
  <si>
    <t>Matthew Mardle</t>
  </si>
  <si>
    <t>Dominic Stevens</t>
  </si>
  <si>
    <t>Nathan Gardner</t>
  </si>
  <si>
    <t>Dominic Scott-Robinson</t>
  </si>
  <si>
    <t>Cory Aberhams</t>
  </si>
  <si>
    <t>Ross Thompson</t>
  </si>
  <si>
    <t>Junior Klutse</t>
  </si>
  <si>
    <t>Daniel Gibson</t>
  </si>
  <si>
    <t>Tim Ashby</t>
  </si>
  <si>
    <t>Drew Cardines</t>
  </si>
  <si>
    <t>Liam Tring</t>
  </si>
  <si>
    <t xml:space="preserve">Sir Frederic Osborn </t>
  </si>
  <si>
    <t>Obi Okereke</t>
  </si>
  <si>
    <t>Luke OMahony</t>
  </si>
  <si>
    <t>Charlie Willis</t>
  </si>
  <si>
    <t>Jordan Tring</t>
  </si>
  <si>
    <t>Gok Kannan</t>
  </si>
  <si>
    <t>Michael Stuart</t>
  </si>
  <si>
    <t>Nico Lodder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</si>
</sst>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indexed="55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b/>
      <sz val="10"/>
      <color indexed="55"/>
      <name val="Arial"/>
      <family val="2"/>
    </font>
    <font>
      <b/>
      <sz val="10"/>
      <name val="Calibri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0" fontId="3" fillId="0" borderId="0" xfId="0" applyNumberFormat="1" applyFont="1" applyFill="1" applyProtection="1"/>
    <xf numFmtId="1" fontId="1" fillId="0" borderId="0" xfId="0" applyNumberFormat="1" applyFont="1" applyProtection="1"/>
    <xf numFmtId="0" fontId="4" fillId="0" borderId="0" xfId="0" applyFon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5" fillId="0" borderId="0" xfId="0" applyNumberFormat="1" applyFont="1" applyFill="1"/>
    <xf numFmtId="1" fontId="0" fillId="0" borderId="0" xfId="0" applyNumberFormat="1"/>
    <xf numFmtId="0" fontId="4" fillId="0" borderId="0" xfId="0" applyFont="1" applyAlignment="1">
      <alignment horizontal="center"/>
    </xf>
    <xf numFmtId="164" fontId="4" fillId="0" borderId="1" xfId="0" applyNumberFormat="1" applyFont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>
      <alignment horizontal="center"/>
    </xf>
    <xf numFmtId="2" fontId="4" fillId="0" borderId="2" xfId="0" applyNumberFormat="1" applyFont="1" applyBorder="1" applyAlignment="1" applyProtection="1">
      <alignment horizontal="center"/>
      <protection locked="0"/>
    </xf>
    <xf numFmtId="0" fontId="4" fillId="0" borderId="3" xfId="0" applyNumberFormat="1" applyFont="1" applyBorder="1" applyAlignment="1" applyProtection="1">
      <alignment horizontal="left"/>
      <protection locked="0"/>
    </xf>
    <xf numFmtId="164" fontId="4" fillId="0" borderId="4" xfId="0" applyNumberFormat="1" applyFont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/>
    </xf>
    <xf numFmtId="0" fontId="6" fillId="3" borderId="2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164" fontId="4" fillId="0" borderId="8" xfId="0" applyNumberFormat="1" applyFont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>
      <alignment horizontal="center"/>
    </xf>
    <xf numFmtId="2" fontId="4" fillId="0" borderId="9" xfId="0" applyNumberFormat="1" applyFont="1" applyBorder="1" applyAlignment="1" applyProtection="1">
      <alignment horizontal="center"/>
      <protection locked="0"/>
    </xf>
    <xf numFmtId="0" fontId="4" fillId="0" borderId="10" xfId="0" applyNumberFormat="1" applyFont="1" applyBorder="1" applyAlignment="1" applyProtection="1">
      <alignment horizontal="left"/>
      <protection locked="0"/>
    </xf>
    <xf numFmtId="164" fontId="4" fillId="0" borderId="10" xfId="0" applyNumberFormat="1" applyFont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>
      <alignment horizontal="center"/>
    </xf>
    <xf numFmtId="0" fontId="6" fillId="3" borderId="9" xfId="0" applyNumberFormat="1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164" fontId="0" fillId="0" borderId="13" xfId="0" applyNumberFormat="1" applyBorder="1" applyAlignment="1" applyProtection="1">
      <alignment horizontal="center"/>
      <protection locked="0"/>
    </xf>
    <xf numFmtId="1" fontId="0" fillId="2" borderId="13" xfId="0" applyNumberFormat="1" applyFill="1" applyBorder="1" applyAlignment="1">
      <alignment horizontal="center"/>
    </xf>
    <xf numFmtId="2" fontId="0" fillId="0" borderId="13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0" fontId="5" fillId="3" borderId="13" xfId="0" applyNumberFormat="1" applyFont="1" applyFill="1" applyBorder="1"/>
    <xf numFmtId="1" fontId="8" fillId="0" borderId="13" xfId="0" applyNumberFormat="1" applyFont="1" applyBorder="1"/>
    <xf numFmtId="0" fontId="7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164" fontId="0" fillId="0" borderId="15" xfId="0" applyNumberFormat="1" applyBorder="1" applyAlignment="1" applyProtection="1">
      <alignment horizontal="center"/>
      <protection locked="0"/>
    </xf>
    <xf numFmtId="1" fontId="0" fillId="2" borderId="16" xfId="0" applyNumberFormat="1" applyFill="1" applyBorder="1" applyAlignment="1">
      <alignment horizontal="center"/>
    </xf>
    <xf numFmtId="2" fontId="0" fillId="0" borderId="16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5" fillId="3" borderId="16" xfId="0" applyNumberFormat="1" applyFont="1" applyFill="1" applyBorder="1"/>
    <xf numFmtId="1" fontId="8" fillId="0" borderId="16" xfId="0" applyNumberFormat="1" applyFont="1" applyBorder="1"/>
    <xf numFmtId="164" fontId="0" fillId="0" borderId="17" xfId="0" applyNumberFormat="1" applyBorder="1" applyAlignment="1" applyProtection="1">
      <alignment horizontal="center"/>
      <protection locked="0"/>
    </xf>
    <xf numFmtId="1" fontId="0" fillId="2" borderId="18" xfId="0" applyNumberFormat="1" applyFill="1" applyBorder="1" applyAlignment="1">
      <alignment horizontal="center"/>
    </xf>
    <xf numFmtId="2" fontId="0" fillId="0" borderId="18" xfId="0" applyNumberFormat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164" fontId="0" fillId="0" borderId="18" xfId="0" applyNumberFormat="1" applyBorder="1" applyAlignment="1" applyProtection="1">
      <alignment horizontal="center"/>
      <protection locked="0"/>
    </xf>
    <xf numFmtId="0" fontId="5" fillId="3" borderId="18" xfId="0" applyNumberFormat="1" applyFont="1" applyFill="1" applyBorder="1"/>
    <xf numFmtId="1" fontId="8" fillId="0" borderId="18" xfId="0" applyNumberFormat="1" applyFont="1" applyBorder="1"/>
    <xf numFmtId="2" fontId="5" fillId="3" borderId="1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tabSelected="1" workbookViewId="0">
      <selection activeCell="S34" sqref="S34"/>
    </sheetView>
  </sheetViews>
  <sheetFormatPr defaultRowHeight="15"/>
  <cols>
    <col min="3" max="3" width="23.42578125" customWidth="1"/>
    <col min="4" max="4" width="15.28515625" customWidth="1"/>
  </cols>
  <sheetData>
    <row r="1" spans="1:17" ht="18">
      <c r="A1" s="1"/>
      <c r="B1" s="2" t="s">
        <v>0</v>
      </c>
      <c r="C1" s="2"/>
      <c r="D1" s="2"/>
      <c r="E1" s="3"/>
      <c r="F1" s="4"/>
      <c r="G1" s="5"/>
      <c r="H1" s="4"/>
      <c r="I1" s="5"/>
      <c r="J1" s="4"/>
      <c r="K1" s="5"/>
      <c r="L1" s="4"/>
      <c r="M1" s="4"/>
      <c r="N1" s="3"/>
      <c r="O1" s="6"/>
      <c r="P1" s="7"/>
      <c r="Q1" s="8"/>
    </row>
    <row r="2" spans="1:17" ht="15.75" thickBot="1">
      <c r="B2" s="9"/>
      <c r="C2" s="9"/>
      <c r="D2" s="9"/>
      <c r="E2" s="10"/>
      <c r="F2" s="11"/>
      <c r="G2" s="12"/>
      <c r="H2" s="11"/>
      <c r="I2" s="12"/>
      <c r="J2" s="11"/>
      <c r="K2" s="12"/>
      <c r="L2" s="11"/>
      <c r="M2" s="13"/>
      <c r="N2" s="10"/>
      <c r="O2" s="14"/>
      <c r="P2" s="15"/>
      <c r="Q2" s="16"/>
    </row>
    <row r="3" spans="1:17">
      <c r="A3" s="17"/>
      <c r="B3" s="9"/>
      <c r="C3" s="9"/>
      <c r="D3" s="9"/>
      <c r="E3" s="18" t="s">
        <v>1</v>
      </c>
      <c r="F3" s="19"/>
      <c r="G3" s="20" t="s">
        <v>2</v>
      </c>
      <c r="H3" s="19"/>
      <c r="I3" s="20" t="s">
        <v>3</v>
      </c>
      <c r="J3" s="19"/>
      <c r="K3" s="20" t="s">
        <v>4</v>
      </c>
      <c r="L3" s="19"/>
      <c r="M3" s="21" t="s">
        <v>5</v>
      </c>
      <c r="N3" s="22"/>
      <c r="O3" s="23"/>
      <c r="P3" s="24"/>
      <c r="Q3" s="25" t="s">
        <v>6</v>
      </c>
    </row>
    <row r="4" spans="1:17" ht="15.75" thickBot="1">
      <c r="A4" s="26" t="s">
        <v>7</v>
      </c>
      <c r="B4" s="27" t="s">
        <v>8</v>
      </c>
      <c r="C4" s="28" t="s">
        <v>9</v>
      </c>
      <c r="D4" s="28" t="s">
        <v>10</v>
      </c>
      <c r="E4" s="29" t="s">
        <v>11</v>
      </c>
      <c r="F4" s="30"/>
      <c r="G4" s="31" t="s">
        <v>12</v>
      </c>
      <c r="H4" s="30"/>
      <c r="I4" s="31"/>
      <c r="J4" s="30"/>
      <c r="K4" s="31" t="s">
        <v>12</v>
      </c>
      <c r="L4" s="30"/>
      <c r="M4" s="32" t="s">
        <v>13</v>
      </c>
      <c r="N4" s="33" t="s">
        <v>14</v>
      </c>
      <c r="O4" s="34"/>
      <c r="P4" s="35"/>
      <c r="Q4" s="36" t="s">
        <v>15</v>
      </c>
    </row>
    <row r="5" spans="1:17" ht="26.25" thickBot="1">
      <c r="A5" s="37">
        <v>1</v>
      </c>
      <c r="B5" s="38">
        <v>145</v>
      </c>
      <c r="C5" s="39" t="s">
        <v>16</v>
      </c>
      <c r="D5" s="39" t="s">
        <v>17</v>
      </c>
      <c r="E5" s="40">
        <v>13.1</v>
      </c>
      <c r="F5" s="41">
        <f t="shared" ref="F5:F48" si="0">IF(E5=0,0,TRUNC(7.399*((23.76-E5)^1.835)))</f>
        <v>568</v>
      </c>
      <c r="G5" s="42">
        <v>1.7</v>
      </c>
      <c r="H5" s="41">
        <f t="shared" ref="H5:H28" si="1">IF(G5=0,0,TRUNC(0.8465*(((G5*100)-75)^1.42)))</f>
        <v>544</v>
      </c>
      <c r="I5" s="42">
        <v>9.42</v>
      </c>
      <c r="J5" s="41">
        <f t="shared" ref="J5:J48" si="2">IF(I5=0,0,TRUNC(51.39*((I5-1.5)^1.05)))</f>
        <v>451</v>
      </c>
      <c r="K5" s="42">
        <v>5.0599999999999996</v>
      </c>
      <c r="L5" s="41">
        <f t="shared" ref="L5:L48" si="3">IF(K5=0,0,TRUNC(0.14354*(((K5*100)-220)^1.4)))</f>
        <v>394</v>
      </c>
      <c r="M5" s="43">
        <v>2</v>
      </c>
      <c r="N5" s="40">
        <v>21.6</v>
      </c>
      <c r="O5" s="41">
        <f t="shared" ref="O5:O37" si="4">IF(M5+N5=0,0,TRUNC(0.232*((200-(M5*60+N5))^1.85)))</f>
        <v>429</v>
      </c>
      <c r="P5" s="44"/>
      <c r="Q5" s="45">
        <f t="shared" ref="Q5:Q48" si="5">SUM(F5,H5,J5,L5,O5)</f>
        <v>2386</v>
      </c>
    </row>
    <row r="6" spans="1:17" ht="26.25" thickBot="1">
      <c r="A6" s="37">
        <v>2</v>
      </c>
      <c r="B6" s="46">
        <v>151</v>
      </c>
      <c r="C6" s="47" t="s">
        <v>18</v>
      </c>
      <c r="D6" s="47" t="s">
        <v>19</v>
      </c>
      <c r="E6" s="48">
        <v>12.2</v>
      </c>
      <c r="F6" s="49">
        <f t="shared" si="0"/>
        <v>660</v>
      </c>
      <c r="G6" s="50">
        <v>1.59</v>
      </c>
      <c r="H6" s="49">
        <f t="shared" si="1"/>
        <v>457</v>
      </c>
      <c r="I6" s="50">
        <v>8.6300000000000008</v>
      </c>
      <c r="J6" s="49">
        <f t="shared" si="2"/>
        <v>404</v>
      </c>
      <c r="K6" s="50">
        <v>5.13</v>
      </c>
      <c r="L6" s="49">
        <f t="shared" si="3"/>
        <v>407</v>
      </c>
      <c r="M6" s="51">
        <v>2</v>
      </c>
      <c r="N6" s="52">
        <v>26</v>
      </c>
      <c r="O6" s="49">
        <f t="shared" si="4"/>
        <v>371</v>
      </c>
      <c r="P6" s="53"/>
      <c r="Q6" s="54">
        <f t="shared" si="5"/>
        <v>2299</v>
      </c>
    </row>
    <row r="7" spans="1:17" ht="26.25" thickBot="1">
      <c r="A7" s="37">
        <v>3</v>
      </c>
      <c r="B7" s="46">
        <v>152</v>
      </c>
      <c r="C7" s="47" t="s">
        <v>20</v>
      </c>
      <c r="D7" s="47" t="s">
        <v>19</v>
      </c>
      <c r="E7" s="55">
        <v>14.2</v>
      </c>
      <c r="F7" s="56">
        <f t="shared" si="0"/>
        <v>465</v>
      </c>
      <c r="G7" s="57">
        <v>1.44</v>
      </c>
      <c r="H7" s="56">
        <f t="shared" si="1"/>
        <v>345</v>
      </c>
      <c r="I7" s="57">
        <v>9.58</v>
      </c>
      <c r="J7" s="56">
        <f t="shared" si="2"/>
        <v>460</v>
      </c>
      <c r="K7" s="57">
        <v>5.21</v>
      </c>
      <c r="L7" s="56">
        <f t="shared" si="3"/>
        <v>423</v>
      </c>
      <c r="M7" s="58">
        <v>2</v>
      </c>
      <c r="N7" s="59">
        <v>15.8</v>
      </c>
      <c r="O7" s="56">
        <f t="shared" si="4"/>
        <v>512</v>
      </c>
      <c r="P7" s="60"/>
      <c r="Q7" s="61">
        <f t="shared" si="5"/>
        <v>2205</v>
      </c>
    </row>
    <row r="8" spans="1:17" ht="39" thickBot="1">
      <c r="A8" s="37">
        <v>4</v>
      </c>
      <c r="B8" s="46">
        <v>141</v>
      </c>
      <c r="C8" s="47" t="s">
        <v>21</v>
      </c>
      <c r="D8" s="47" t="s">
        <v>22</v>
      </c>
      <c r="E8" s="55">
        <v>13.7</v>
      </c>
      <c r="F8" s="56">
        <f t="shared" si="0"/>
        <v>511</v>
      </c>
      <c r="G8" s="57">
        <v>1.61</v>
      </c>
      <c r="H8" s="56">
        <f t="shared" si="1"/>
        <v>472</v>
      </c>
      <c r="I8" s="57">
        <v>9.1199999999999992</v>
      </c>
      <c r="J8" s="56">
        <f t="shared" si="2"/>
        <v>433</v>
      </c>
      <c r="K8" s="57">
        <v>4.8499999999999996</v>
      </c>
      <c r="L8" s="56">
        <f t="shared" si="3"/>
        <v>354</v>
      </c>
      <c r="M8" s="58">
        <v>2</v>
      </c>
      <c r="N8" s="59">
        <v>26.3</v>
      </c>
      <c r="O8" s="56">
        <f t="shared" si="4"/>
        <v>368</v>
      </c>
      <c r="P8" s="60"/>
      <c r="Q8" s="61">
        <f t="shared" si="5"/>
        <v>2138</v>
      </c>
    </row>
    <row r="9" spans="1:17" ht="26.25" thickBot="1">
      <c r="A9" s="37">
        <v>5</v>
      </c>
      <c r="B9" s="46">
        <v>184</v>
      </c>
      <c r="C9" s="47" t="s">
        <v>23</v>
      </c>
      <c r="D9" s="47" t="s">
        <v>24</v>
      </c>
      <c r="E9" s="55">
        <v>14.9</v>
      </c>
      <c r="F9" s="56">
        <f t="shared" si="0"/>
        <v>405</v>
      </c>
      <c r="G9" s="57">
        <v>1.5</v>
      </c>
      <c r="H9" s="56">
        <f t="shared" si="1"/>
        <v>389</v>
      </c>
      <c r="I9" s="57">
        <v>7.71</v>
      </c>
      <c r="J9" s="56">
        <f t="shared" si="2"/>
        <v>349</v>
      </c>
      <c r="K9" s="57">
        <v>4.54</v>
      </c>
      <c r="L9" s="56">
        <f t="shared" si="3"/>
        <v>297</v>
      </c>
      <c r="M9" s="58">
        <v>2</v>
      </c>
      <c r="N9" s="59">
        <v>16.3</v>
      </c>
      <c r="O9" s="56">
        <f t="shared" si="4"/>
        <v>504</v>
      </c>
      <c r="P9" s="60"/>
      <c r="Q9" s="61">
        <f t="shared" si="5"/>
        <v>1944</v>
      </c>
    </row>
    <row r="10" spans="1:17" ht="26.25" thickBot="1">
      <c r="A10" s="37">
        <v>6</v>
      </c>
      <c r="B10" s="46">
        <v>149</v>
      </c>
      <c r="C10" s="47" t="s">
        <v>25</v>
      </c>
      <c r="D10" s="47" t="s">
        <v>26</v>
      </c>
      <c r="E10" s="55">
        <v>13</v>
      </c>
      <c r="F10" s="56">
        <f t="shared" si="0"/>
        <v>578</v>
      </c>
      <c r="G10" s="57">
        <v>1.56</v>
      </c>
      <c r="H10" s="56">
        <f t="shared" si="1"/>
        <v>434</v>
      </c>
      <c r="I10" s="57">
        <v>7.84</v>
      </c>
      <c r="J10" s="56">
        <f t="shared" si="2"/>
        <v>357</v>
      </c>
      <c r="K10" s="57">
        <v>4.47</v>
      </c>
      <c r="L10" s="56">
        <f t="shared" si="3"/>
        <v>285</v>
      </c>
      <c r="M10" s="58">
        <v>2</v>
      </c>
      <c r="N10" s="59">
        <v>33.299999999999997</v>
      </c>
      <c r="O10" s="56">
        <f t="shared" si="4"/>
        <v>284</v>
      </c>
      <c r="P10" s="60"/>
      <c r="Q10" s="61">
        <f t="shared" si="5"/>
        <v>1938</v>
      </c>
    </row>
    <row r="11" spans="1:17" ht="39" thickBot="1">
      <c r="A11" s="37">
        <v>7</v>
      </c>
      <c r="B11" s="46">
        <v>185</v>
      </c>
      <c r="C11" s="47" t="s">
        <v>27</v>
      </c>
      <c r="D11" s="47" t="s">
        <v>24</v>
      </c>
      <c r="E11" s="55">
        <v>14.5</v>
      </c>
      <c r="F11" s="56">
        <f t="shared" si="0"/>
        <v>439</v>
      </c>
      <c r="G11" s="57">
        <v>1.41</v>
      </c>
      <c r="H11" s="56">
        <f t="shared" si="1"/>
        <v>324</v>
      </c>
      <c r="I11" s="57">
        <v>7.46</v>
      </c>
      <c r="J11" s="56">
        <f t="shared" si="2"/>
        <v>334</v>
      </c>
      <c r="K11" s="57">
        <v>4.84</v>
      </c>
      <c r="L11" s="56">
        <f t="shared" si="3"/>
        <v>352</v>
      </c>
      <c r="M11" s="58">
        <v>2</v>
      </c>
      <c r="N11" s="59">
        <v>18.600000000000001</v>
      </c>
      <c r="O11" s="56">
        <f t="shared" si="4"/>
        <v>471</v>
      </c>
      <c r="P11" s="60"/>
      <c r="Q11" s="61">
        <f t="shared" si="5"/>
        <v>1920</v>
      </c>
    </row>
    <row r="12" spans="1:17" ht="26.25" thickBot="1">
      <c r="A12" s="37">
        <v>8</v>
      </c>
      <c r="B12" s="46">
        <v>167</v>
      </c>
      <c r="C12" s="47" t="s">
        <v>28</v>
      </c>
      <c r="D12" s="47" t="s">
        <v>29</v>
      </c>
      <c r="E12" s="55">
        <v>12.4</v>
      </c>
      <c r="F12" s="56">
        <f t="shared" si="0"/>
        <v>639</v>
      </c>
      <c r="G12" s="57">
        <v>1.56</v>
      </c>
      <c r="H12" s="56">
        <f t="shared" si="1"/>
        <v>434</v>
      </c>
      <c r="I12" s="57">
        <v>6.99</v>
      </c>
      <c r="J12" s="56">
        <f t="shared" si="2"/>
        <v>307</v>
      </c>
      <c r="K12" s="57">
        <v>4.68</v>
      </c>
      <c r="L12" s="56">
        <f t="shared" si="3"/>
        <v>323</v>
      </c>
      <c r="M12" s="58">
        <v>2</v>
      </c>
      <c r="N12" s="59">
        <v>40.5</v>
      </c>
      <c r="O12" s="56">
        <f t="shared" si="4"/>
        <v>208</v>
      </c>
      <c r="P12" s="62"/>
      <c r="Q12" s="61">
        <f t="shared" si="5"/>
        <v>1911</v>
      </c>
    </row>
    <row r="13" spans="1:17" ht="39" thickBot="1">
      <c r="A13" s="37">
        <v>9</v>
      </c>
      <c r="B13" s="46">
        <v>174</v>
      </c>
      <c r="C13" s="47" t="s">
        <v>30</v>
      </c>
      <c r="D13" s="47" t="s">
        <v>31</v>
      </c>
      <c r="E13" s="55">
        <v>15.5</v>
      </c>
      <c r="F13" s="56">
        <f t="shared" si="0"/>
        <v>356</v>
      </c>
      <c r="G13" s="57">
        <v>1.53</v>
      </c>
      <c r="H13" s="56">
        <f t="shared" si="1"/>
        <v>411</v>
      </c>
      <c r="I13" s="57">
        <v>6.54</v>
      </c>
      <c r="J13" s="56">
        <f t="shared" si="2"/>
        <v>280</v>
      </c>
      <c r="K13" s="57">
        <v>4.3</v>
      </c>
      <c r="L13" s="56">
        <f t="shared" si="3"/>
        <v>255</v>
      </c>
      <c r="M13" s="58">
        <v>2</v>
      </c>
      <c r="N13" s="59">
        <v>15.3</v>
      </c>
      <c r="O13" s="56">
        <f t="shared" si="4"/>
        <v>519</v>
      </c>
      <c r="P13" s="62"/>
      <c r="Q13" s="61">
        <f t="shared" si="5"/>
        <v>1821</v>
      </c>
    </row>
    <row r="14" spans="1:17" ht="26.25" thickBot="1">
      <c r="A14" s="37">
        <v>10</v>
      </c>
      <c r="B14" s="46">
        <v>157</v>
      </c>
      <c r="C14" s="47" t="s">
        <v>32</v>
      </c>
      <c r="D14" s="47" t="s">
        <v>33</v>
      </c>
      <c r="E14" s="55">
        <v>14.4</v>
      </c>
      <c r="F14" s="56">
        <f t="shared" si="0"/>
        <v>448</v>
      </c>
      <c r="G14" s="57">
        <v>1.5</v>
      </c>
      <c r="H14" s="56">
        <f t="shared" si="1"/>
        <v>389</v>
      </c>
      <c r="I14" s="57">
        <v>9.2799999999999994</v>
      </c>
      <c r="J14" s="56">
        <f t="shared" si="2"/>
        <v>443</v>
      </c>
      <c r="K14" s="57">
        <v>4.03</v>
      </c>
      <c r="L14" s="56">
        <f t="shared" si="3"/>
        <v>211</v>
      </c>
      <c r="M14" s="58">
        <v>2</v>
      </c>
      <c r="N14" s="59">
        <v>38.799999999999997</v>
      </c>
      <c r="O14" s="56">
        <f t="shared" si="4"/>
        <v>225</v>
      </c>
      <c r="P14" s="62"/>
      <c r="Q14" s="61">
        <f t="shared" si="5"/>
        <v>1716</v>
      </c>
    </row>
    <row r="15" spans="1:17" ht="26.25" thickBot="1">
      <c r="A15" s="37">
        <v>11</v>
      </c>
      <c r="B15" s="46">
        <v>148</v>
      </c>
      <c r="C15" s="47" t="s">
        <v>34</v>
      </c>
      <c r="D15" s="47" t="s">
        <v>17</v>
      </c>
      <c r="E15" s="55">
        <v>13.7</v>
      </c>
      <c r="F15" s="56">
        <f t="shared" si="0"/>
        <v>511</v>
      </c>
      <c r="G15" s="57">
        <v>1.56</v>
      </c>
      <c r="H15" s="56">
        <f t="shared" si="1"/>
        <v>434</v>
      </c>
      <c r="I15" s="57">
        <v>8.33</v>
      </c>
      <c r="J15" s="56">
        <f t="shared" si="2"/>
        <v>386</v>
      </c>
      <c r="K15" s="57">
        <v>4.6100000000000003</v>
      </c>
      <c r="L15" s="56">
        <f t="shared" si="3"/>
        <v>310</v>
      </c>
      <c r="M15" s="58">
        <v>3</v>
      </c>
      <c r="N15" s="59">
        <v>1.2</v>
      </c>
      <c r="O15" s="56">
        <f t="shared" si="4"/>
        <v>52</v>
      </c>
      <c r="P15" s="60"/>
      <c r="Q15" s="61">
        <f t="shared" si="5"/>
        <v>1693</v>
      </c>
    </row>
    <row r="16" spans="1:17" ht="26.25" thickBot="1">
      <c r="A16" s="37">
        <v>12</v>
      </c>
      <c r="B16" s="46">
        <v>153</v>
      </c>
      <c r="C16" s="47" t="s">
        <v>35</v>
      </c>
      <c r="D16" s="47" t="s">
        <v>19</v>
      </c>
      <c r="E16" s="55">
        <v>14.9</v>
      </c>
      <c r="F16" s="56">
        <f t="shared" si="0"/>
        <v>405</v>
      </c>
      <c r="G16" s="57">
        <v>1.35</v>
      </c>
      <c r="H16" s="56">
        <f t="shared" si="1"/>
        <v>283</v>
      </c>
      <c r="I16" s="57">
        <v>8.6</v>
      </c>
      <c r="J16" s="56">
        <f t="shared" si="2"/>
        <v>402</v>
      </c>
      <c r="K16" s="57">
        <v>4.8</v>
      </c>
      <c r="L16" s="56">
        <f t="shared" si="3"/>
        <v>345</v>
      </c>
      <c r="M16" s="58">
        <v>2</v>
      </c>
      <c r="N16" s="59">
        <v>37.4</v>
      </c>
      <c r="O16" s="56">
        <f t="shared" si="4"/>
        <v>239</v>
      </c>
      <c r="P16" s="62"/>
      <c r="Q16" s="61">
        <f t="shared" si="5"/>
        <v>1674</v>
      </c>
    </row>
    <row r="17" spans="1:17" ht="26.25" thickBot="1">
      <c r="A17" s="37">
        <v>13</v>
      </c>
      <c r="B17" s="46">
        <v>143</v>
      </c>
      <c r="C17" s="47" t="s">
        <v>36</v>
      </c>
      <c r="D17" s="47" t="s">
        <v>22</v>
      </c>
      <c r="E17" s="55">
        <v>16.899999999999999</v>
      </c>
      <c r="F17" s="56">
        <f t="shared" si="0"/>
        <v>253</v>
      </c>
      <c r="G17" s="57">
        <v>1.47</v>
      </c>
      <c r="H17" s="56">
        <f t="shared" si="1"/>
        <v>367</v>
      </c>
      <c r="I17" s="57">
        <v>7.55</v>
      </c>
      <c r="J17" s="56">
        <f t="shared" si="2"/>
        <v>340</v>
      </c>
      <c r="K17" s="57">
        <v>4.45</v>
      </c>
      <c r="L17" s="56">
        <f t="shared" si="3"/>
        <v>281</v>
      </c>
      <c r="M17" s="58">
        <v>2</v>
      </c>
      <c r="N17" s="59">
        <v>27.8</v>
      </c>
      <c r="O17" s="56">
        <f t="shared" si="4"/>
        <v>349</v>
      </c>
      <c r="P17" s="62"/>
      <c r="Q17" s="61">
        <f t="shared" si="5"/>
        <v>1590</v>
      </c>
    </row>
    <row r="18" spans="1:17" ht="39" thickBot="1">
      <c r="A18" s="37">
        <v>14</v>
      </c>
      <c r="B18" s="46">
        <v>187</v>
      </c>
      <c r="C18" s="47" t="s">
        <v>37</v>
      </c>
      <c r="D18" s="47" t="s">
        <v>24</v>
      </c>
      <c r="E18" s="55">
        <v>16.100000000000001</v>
      </c>
      <c r="F18" s="56">
        <f t="shared" si="0"/>
        <v>310</v>
      </c>
      <c r="G18" s="57">
        <v>1.3</v>
      </c>
      <c r="H18" s="56">
        <f t="shared" si="1"/>
        <v>250</v>
      </c>
      <c r="I18" s="57">
        <v>6.61</v>
      </c>
      <c r="J18" s="56">
        <f t="shared" si="2"/>
        <v>284</v>
      </c>
      <c r="K18" s="57">
        <v>4.05</v>
      </c>
      <c r="L18" s="56">
        <f t="shared" si="3"/>
        <v>214</v>
      </c>
      <c r="M18" s="58">
        <v>2</v>
      </c>
      <c r="N18" s="59">
        <v>14.8</v>
      </c>
      <c r="O18" s="56">
        <f t="shared" si="4"/>
        <v>527</v>
      </c>
      <c r="P18" s="60"/>
      <c r="Q18" s="61">
        <f t="shared" si="5"/>
        <v>1585</v>
      </c>
    </row>
    <row r="19" spans="1:17" ht="26.25" thickBot="1">
      <c r="A19" s="37">
        <v>15</v>
      </c>
      <c r="B19" s="46">
        <v>178</v>
      </c>
      <c r="C19" s="47" t="s">
        <v>38</v>
      </c>
      <c r="D19" s="47" t="s">
        <v>39</v>
      </c>
      <c r="E19" s="55">
        <v>14.9</v>
      </c>
      <c r="F19" s="56">
        <f t="shared" si="0"/>
        <v>405</v>
      </c>
      <c r="G19" s="57">
        <v>1.3</v>
      </c>
      <c r="H19" s="56">
        <f t="shared" si="1"/>
        <v>250</v>
      </c>
      <c r="I19" s="57">
        <v>7.91</v>
      </c>
      <c r="J19" s="56">
        <f t="shared" si="2"/>
        <v>361</v>
      </c>
      <c r="K19" s="57">
        <v>4.66</v>
      </c>
      <c r="L19" s="56">
        <f t="shared" si="3"/>
        <v>319</v>
      </c>
      <c r="M19" s="58">
        <v>2</v>
      </c>
      <c r="N19" s="59">
        <v>40.700000000000003</v>
      </c>
      <c r="O19" s="56">
        <f t="shared" si="4"/>
        <v>206</v>
      </c>
      <c r="P19" s="60"/>
      <c r="Q19" s="61">
        <f t="shared" si="5"/>
        <v>1541</v>
      </c>
    </row>
    <row r="20" spans="1:17" ht="26.25" thickBot="1">
      <c r="A20" s="37">
        <v>16</v>
      </c>
      <c r="B20" s="46">
        <v>172</v>
      </c>
      <c r="C20" s="47" t="s">
        <v>40</v>
      </c>
      <c r="D20" s="47" t="s">
        <v>31</v>
      </c>
      <c r="E20" s="55">
        <v>15.5</v>
      </c>
      <c r="F20" s="56">
        <f t="shared" si="0"/>
        <v>356</v>
      </c>
      <c r="G20" s="57">
        <v>1.2</v>
      </c>
      <c r="H20" s="56">
        <f t="shared" si="1"/>
        <v>188</v>
      </c>
      <c r="I20" s="57">
        <v>9.2100000000000009</v>
      </c>
      <c r="J20" s="56">
        <f t="shared" si="2"/>
        <v>438</v>
      </c>
      <c r="K20" s="57">
        <v>4.54</v>
      </c>
      <c r="L20" s="56">
        <f t="shared" si="3"/>
        <v>297</v>
      </c>
      <c r="M20" s="58">
        <v>2</v>
      </c>
      <c r="N20" s="59">
        <v>35.4</v>
      </c>
      <c r="O20" s="56">
        <f t="shared" si="4"/>
        <v>261</v>
      </c>
      <c r="P20" s="60"/>
      <c r="Q20" s="61">
        <f t="shared" si="5"/>
        <v>1540</v>
      </c>
    </row>
    <row r="21" spans="1:17" ht="26.25" thickBot="1">
      <c r="A21" s="37">
        <v>17</v>
      </c>
      <c r="B21" s="46">
        <v>173</v>
      </c>
      <c r="C21" s="47" t="s">
        <v>41</v>
      </c>
      <c r="D21" s="47" t="s">
        <v>31</v>
      </c>
      <c r="E21" s="55">
        <v>14.1</v>
      </c>
      <c r="F21" s="56">
        <f t="shared" si="0"/>
        <v>474</v>
      </c>
      <c r="G21" s="57">
        <v>1.1499999999999999</v>
      </c>
      <c r="H21" s="56">
        <f t="shared" si="1"/>
        <v>159</v>
      </c>
      <c r="I21" s="57">
        <v>7.9</v>
      </c>
      <c r="J21" s="56">
        <f t="shared" si="2"/>
        <v>360</v>
      </c>
      <c r="K21" s="57">
        <v>4.71</v>
      </c>
      <c r="L21" s="56">
        <f t="shared" si="3"/>
        <v>328</v>
      </c>
      <c r="M21" s="58">
        <v>2</v>
      </c>
      <c r="N21" s="59">
        <v>39.6</v>
      </c>
      <c r="O21" s="56">
        <f t="shared" si="4"/>
        <v>217</v>
      </c>
      <c r="P21" s="62"/>
      <c r="Q21" s="61">
        <f t="shared" si="5"/>
        <v>1538</v>
      </c>
    </row>
    <row r="22" spans="1:17" ht="26.25" thickBot="1">
      <c r="A22" s="37">
        <v>18</v>
      </c>
      <c r="B22" s="46">
        <v>179</v>
      </c>
      <c r="C22" s="47" t="s">
        <v>42</v>
      </c>
      <c r="D22" s="47" t="s">
        <v>39</v>
      </c>
      <c r="E22" s="55">
        <v>14.6</v>
      </c>
      <c r="F22" s="56">
        <f t="shared" si="0"/>
        <v>430</v>
      </c>
      <c r="G22" s="57">
        <v>1.3</v>
      </c>
      <c r="H22" s="56">
        <f t="shared" si="1"/>
        <v>250</v>
      </c>
      <c r="I22" s="57">
        <v>8.7799999999999994</v>
      </c>
      <c r="J22" s="56">
        <f t="shared" si="2"/>
        <v>413</v>
      </c>
      <c r="K22" s="57">
        <v>5.32</v>
      </c>
      <c r="L22" s="56">
        <f t="shared" si="3"/>
        <v>445</v>
      </c>
      <c r="M22" s="58"/>
      <c r="N22" s="59"/>
      <c r="O22" s="56">
        <f t="shared" si="4"/>
        <v>0</v>
      </c>
      <c r="P22" s="62"/>
      <c r="Q22" s="61">
        <f t="shared" si="5"/>
        <v>1538</v>
      </c>
    </row>
    <row r="23" spans="1:17" ht="39" thickBot="1">
      <c r="A23" s="37">
        <v>19</v>
      </c>
      <c r="B23" s="46">
        <v>193</v>
      </c>
      <c r="C23" s="47" t="s">
        <v>43</v>
      </c>
      <c r="D23" s="47" t="s">
        <v>44</v>
      </c>
      <c r="E23" s="55">
        <v>15.9</v>
      </c>
      <c r="F23" s="56">
        <f t="shared" si="0"/>
        <v>325</v>
      </c>
      <c r="G23" s="57">
        <v>1.41</v>
      </c>
      <c r="H23" s="56">
        <f t="shared" si="1"/>
        <v>324</v>
      </c>
      <c r="I23" s="57">
        <v>7.69</v>
      </c>
      <c r="J23" s="56">
        <f t="shared" si="2"/>
        <v>348</v>
      </c>
      <c r="K23" s="57">
        <v>4.3899999999999997</v>
      </c>
      <c r="L23" s="56">
        <f t="shared" si="3"/>
        <v>271</v>
      </c>
      <c r="M23" s="58">
        <v>2</v>
      </c>
      <c r="N23" s="59">
        <v>36</v>
      </c>
      <c r="O23" s="56">
        <f t="shared" si="4"/>
        <v>254</v>
      </c>
      <c r="P23" s="60"/>
      <c r="Q23" s="61">
        <f t="shared" si="5"/>
        <v>1522</v>
      </c>
    </row>
    <row r="24" spans="1:17" ht="39" thickBot="1">
      <c r="A24" s="37">
        <v>20</v>
      </c>
      <c r="B24" s="46">
        <v>182</v>
      </c>
      <c r="C24" s="47" t="s">
        <v>45</v>
      </c>
      <c r="D24" s="47" t="s">
        <v>46</v>
      </c>
      <c r="E24" s="55">
        <v>15.6</v>
      </c>
      <c r="F24" s="56">
        <f t="shared" si="0"/>
        <v>348</v>
      </c>
      <c r="G24" s="57">
        <v>1.41</v>
      </c>
      <c r="H24" s="56">
        <f t="shared" si="1"/>
        <v>324</v>
      </c>
      <c r="I24" s="57">
        <v>7.96</v>
      </c>
      <c r="J24" s="56">
        <f t="shared" si="2"/>
        <v>364</v>
      </c>
      <c r="K24" s="57">
        <v>3.79</v>
      </c>
      <c r="L24" s="56">
        <f t="shared" si="3"/>
        <v>173</v>
      </c>
      <c r="M24" s="58">
        <v>2</v>
      </c>
      <c r="N24" s="59">
        <v>32.799999999999997</v>
      </c>
      <c r="O24" s="56">
        <f t="shared" si="4"/>
        <v>289</v>
      </c>
      <c r="P24" s="62"/>
      <c r="Q24" s="61">
        <f t="shared" si="5"/>
        <v>1498</v>
      </c>
    </row>
    <row r="25" spans="1:17" ht="26.25" thickBot="1">
      <c r="A25" s="37">
        <v>21</v>
      </c>
      <c r="B25" s="46">
        <v>165</v>
      </c>
      <c r="C25" s="47" t="s">
        <v>47</v>
      </c>
      <c r="D25" s="47" t="s">
        <v>48</v>
      </c>
      <c r="E25" s="55">
        <v>15.8</v>
      </c>
      <c r="F25" s="56">
        <f t="shared" si="0"/>
        <v>332</v>
      </c>
      <c r="G25" s="57">
        <v>1.2</v>
      </c>
      <c r="H25" s="56">
        <f t="shared" si="1"/>
        <v>188</v>
      </c>
      <c r="I25" s="57">
        <v>8.44</v>
      </c>
      <c r="J25" s="56">
        <f t="shared" si="2"/>
        <v>392</v>
      </c>
      <c r="K25" s="57">
        <v>4.59</v>
      </c>
      <c r="L25" s="56">
        <f t="shared" si="3"/>
        <v>306</v>
      </c>
      <c r="M25" s="58">
        <v>2</v>
      </c>
      <c r="N25" s="59">
        <v>33.700000000000003</v>
      </c>
      <c r="O25" s="56">
        <f t="shared" si="4"/>
        <v>279</v>
      </c>
      <c r="P25" s="62"/>
      <c r="Q25" s="61">
        <f t="shared" si="5"/>
        <v>1497</v>
      </c>
    </row>
    <row r="26" spans="1:17" ht="26.25" thickBot="1">
      <c r="A26" s="37">
        <v>22</v>
      </c>
      <c r="B26" s="46">
        <v>160</v>
      </c>
      <c r="C26" s="47" t="s">
        <v>49</v>
      </c>
      <c r="D26" s="47" t="s">
        <v>50</v>
      </c>
      <c r="E26" s="55">
        <v>14.4</v>
      </c>
      <c r="F26" s="56">
        <f t="shared" si="0"/>
        <v>448</v>
      </c>
      <c r="G26" s="57">
        <v>1.44</v>
      </c>
      <c r="H26" s="56">
        <f t="shared" si="1"/>
        <v>345</v>
      </c>
      <c r="I26" s="57">
        <v>7.52</v>
      </c>
      <c r="J26" s="56">
        <f t="shared" si="2"/>
        <v>338</v>
      </c>
      <c r="K26" s="57">
        <v>4.66</v>
      </c>
      <c r="L26" s="56">
        <f t="shared" si="3"/>
        <v>319</v>
      </c>
      <c r="M26" s="58">
        <v>3</v>
      </c>
      <c r="N26" s="59">
        <v>3</v>
      </c>
      <c r="O26" s="56">
        <f t="shared" si="4"/>
        <v>43</v>
      </c>
      <c r="P26" s="62"/>
      <c r="Q26" s="61">
        <f t="shared" si="5"/>
        <v>1493</v>
      </c>
    </row>
    <row r="27" spans="1:17" ht="26.25" thickBot="1">
      <c r="A27" s="37">
        <v>23</v>
      </c>
      <c r="B27" s="46">
        <v>162</v>
      </c>
      <c r="C27" s="47" t="s">
        <v>51</v>
      </c>
      <c r="D27" s="47" t="s">
        <v>50</v>
      </c>
      <c r="E27" s="55">
        <v>14.7</v>
      </c>
      <c r="F27" s="56">
        <f t="shared" si="0"/>
        <v>422</v>
      </c>
      <c r="G27" s="57">
        <v>1.41</v>
      </c>
      <c r="H27" s="56">
        <f t="shared" si="1"/>
        <v>324</v>
      </c>
      <c r="I27" s="57">
        <v>8.66</v>
      </c>
      <c r="J27" s="56">
        <f t="shared" si="2"/>
        <v>406</v>
      </c>
      <c r="K27" s="57">
        <v>4.34</v>
      </c>
      <c r="L27" s="56">
        <f t="shared" si="3"/>
        <v>262</v>
      </c>
      <c r="M27" s="58">
        <v>2</v>
      </c>
      <c r="N27" s="59">
        <v>57.7</v>
      </c>
      <c r="O27" s="56">
        <f t="shared" si="4"/>
        <v>72</v>
      </c>
      <c r="P27" s="60"/>
      <c r="Q27" s="61">
        <f t="shared" si="5"/>
        <v>1486</v>
      </c>
    </row>
    <row r="28" spans="1:17" ht="26.25" thickBot="1">
      <c r="A28" s="37">
        <v>24</v>
      </c>
      <c r="B28" s="46">
        <v>177</v>
      </c>
      <c r="C28" s="47" t="s">
        <v>52</v>
      </c>
      <c r="D28" s="47" t="s">
        <v>39</v>
      </c>
      <c r="E28" s="55">
        <v>15.2</v>
      </c>
      <c r="F28" s="56">
        <f t="shared" si="0"/>
        <v>380</v>
      </c>
      <c r="G28" s="57">
        <v>1.35</v>
      </c>
      <c r="H28" s="56">
        <f t="shared" si="1"/>
        <v>283</v>
      </c>
      <c r="I28" s="57">
        <v>6.54</v>
      </c>
      <c r="J28" s="56">
        <f t="shared" si="2"/>
        <v>280</v>
      </c>
      <c r="K28" s="57">
        <v>4.37</v>
      </c>
      <c r="L28" s="56">
        <f t="shared" si="3"/>
        <v>267</v>
      </c>
      <c r="M28" s="58">
        <v>2</v>
      </c>
      <c r="N28" s="59">
        <v>35.799999999999997</v>
      </c>
      <c r="O28" s="56">
        <f t="shared" si="4"/>
        <v>256</v>
      </c>
      <c r="P28" s="62"/>
      <c r="Q28" s="61">
        <f t="shared" si="5"/>
        <v>1466</v>
      </c>
    </row>
    <row r="29" spans="1:17" ht="39" thickBot="1">
      <c r="A29" s="37">
        <v>25</v>
      </c>
      <c r="B29" s="46">
        <v>195</v>
      </c>
      <c r="C29" s="47" t="s">
        <v>53</v>
      </c>
      <c r="D29" s="47" t="s">
        <v>44</v>
      </c>
      <c r="E29" s="55">
        <v>15.3</v>
      </c>
      <c r="F29" s="56">
        <f t="shared" si="0"/>
        <v>372</v>
      </c>
      <c r="G29" s="57">
        <v>1.25</v>
      </c>
      <c r="H29" s="56">
        <v>0</v>
      </c>
      <c r="I29" s="57">
        <v>8.68</v>
      </c>
      <c r="J29" s="56">
        <f t="shared" si="2"/>
        <v>407</v>
      </c>
      <c r="K29" s="57">
        <v>4.38</v>
      </c>
      <c r="L29" s="56">
        <f t="shared" si="3"/>
        <v>269</v>
      </c>
      <c r="M29" s="58">
        <v>2</v>
      </c>
      <c r="N29" s="59">
        <v>22.6</v>
      </c>
      <c r="O29" s="56">
        <f t="shared" si="4"/>
        <v>416</v>
      </c>
      <c r="P29" s="60"/>
      <c r="Q29" s="61">
        <f t="shared" si="5"/>
        <v>1464</v>
      </c>
    </row>
    <row r="30" spans="1:17" ht="26.25" thickBot="1">
      <c r="A30" s="37">
        <v>26</v>
      </c>
      <c r="B30" s="46">
        <v>171</v>
      </c>
      <c r="C30" s="47" t="s">
        <v>54</v>
      </c>
      <c r="D30" s="47" t="s">
        <v>55</v>
      </c>
      <c r="E30" s="55">
        <v>14.3</v>
      </c>
      <c r="F30" s="56">
        <f t="shared" si="0"/>
        <v>457</v>
      </c>
      <c r="G30" s="57">
        <v>1.35</v>
      </c>
      <c r="H30" s="56">
        <f t="shared" ref="H30:H48" si="6">IF(G30=0,0,TRUNC(0.8465*(((G30*100)-75)^1.42)))</f>
        <v>283</v>
      </c>
      <c r="I30" s="57">
        <v>7.22</v>
      </c>
      <c r="J30" s="56">
        <f t="shared" si="2"/>
        <v>320</v>
      </c>
      <c r="K30" s="57">
        <v>4.1399999999999997</v>
      </c>
      <c r="L30" s="56">
        <f t="shared" si="3"/>
        <v>229</v>
      </c>
      <c r="M30" s="58">
        <v>2</v>
      </c>
      <c r="N30" s="59">
        <v>47.9</v>
      </c>
      <c r="O30" s="56">
        <f t="shared" si="4"/>
        <v>142</v>
      </c>
      <c r="P30" s="62"/>
      <c r="Q30" s="61">
        <f t="shared" si="5"/>
        <v>1431</v>
      </c>
    </row>
    <row r="31" spans="1:17" ht="26.25" thickBot="1">
      <c r="A31" s="37">
        <v>27</v>
      </c>
      <c r="B31" s="46">
        <v>150</v>
      </c>
      <c r="C31" s="47" t="s">
        <v>56</v>
      </c>
      <c r="D31" s="47" t="s">
        <v>26</v>
      </c>
      <c r="E31" s="55">
        <v>17.100000000000001</v>
      </c>
      <c r="F31" s="56">
        <f t="shared" si="0"/>
        <v>240</v>
      </c>
      <c r="G31" s="57">
        <v>1.25</v>
      </c>
      <c r="H31" s="56">
        <f t="shared" si="6"/>
        <v>218</v>
      </c>
      <c r="I31" s="57">
        <v>8.85</v>
      </c>
      <c r="J31" s="56">
        <f t="shared" si="2"/>
        <v>417</v>
      </c>
      <c r="K31" s="57">
        <v>4.08</v>
      </c>
      <c r="L31" s="56">
        <f t="shared" si="3"/>
        <v>219</v>
      </c>
      <c r="M31" s="58">
        <v>2</v>
      </c>
      <c r="N31" s="59">
        <v>30.2</v>
      </c>
      <c r="O31" s="56">
        <f t="shared" si="4"/>
        <v>320</v>
      </c>
      <c r="P31" s="62"/>
      <c r="Q31" s="61">
        <f t="shared" si="5"/>
        <v>1414</v>
      </c>
    </row>
    <row r="32" spans="1:17" ht="26.25" thickBot="1">
      <c r="A32" s="37">
        <v>28</v>
      </c>
      <c r="B32" s="46">
        <v>154</v>
      </c>
      <c r="C32" s="47" t="s">
        <v>57</v>
      </c>
      <c r="D32" s="47" t="s">
        <v>19</v>
      </c>
      <c r="E32" s="55">
        <v>17.5</v>
      </c>
      <c r="F32" s="56">
        <f t="shared" si="0"/>
        <v>214</v>
      </c>
      <c r="G32" s="57">
        <v>1.25</v>
      </c>
      <c r="H32" s="56">
        <f t="shared" si="6"/>
        <v>218</v>
      </c>
      <c r="I32" s="57">
        <v>6.16</v>
      </c>
      <c r="J32" s="56">
        <f t="shared" si="2"/>
        <v>258</v>
      </c>
      <c r="K32" s="57">
        <v>4.08</v>
      </c>
      <c r="L32" s="56">
        <f t="shared" si="3"/>
        <v>219</v>
      </c>
      <c r="M32" s="58">
        <v>2</v>
      </c>
      <c r="N32" s="59">
        <v>17.600000000000001</v>
      </c>
      <c r="O32" s="56">
        <f t="shared" si="4"/>
        <v>485</v>
      </c>
      <c r="P32" s="60"/>
      <c r="Q32" s="61">
        <f t="shared" si="5"/>
        <v>1394</v>
      </c>
    </row>
    <row r="33" spans="1:17" ht="26.25" thickBot="1">
      <c r="A33" s="37">
        <v>29</v>
      </c>
      <c r="B33" s="46">
        <v>159</v>
      </c>
      <c r="C33" s="47" t="s">
        <v>58</v>
      </c>
      <c r="D33" s="47" t="s">
        <v>50</v>
      </c>
      <c r="E33" s="55">
        <v>14.7</v>
      </c>
      <c r="F33" s="56">
        <f t="shared" si="0"/>
        <v>422</v>
      </c>
      <c r="G33" s="57">
        <v>1.47</v>
      </c>
      <c r="H33" s="56">
        <f t="shared" si="6"/>
        <v>367</v>
      </c>
      <c r="I33" s="57">
        <v>6.85</v>
      </c>
      <c r="J33" s="56">
        <f t="shared" si="2"/>
        <v>298</v>
      </c>
      <c r="K33" s="57">
        <v>3.98</v>
      </c>
      <c r="L33" s="56">
        <f t="shared" si="3"/>
        <v>203</v>
      </c>
      <c r="M33" s="58">
        <v>2</v>
      </c>
      <c r="N33" s="59">
        <v>56.5</v>
      </c>
      <c r="O33" s="56">
        <f t="shared" si="4"/>
        <v>79</v>
      </c>
      <c r="P33" s="60"/>
      <c r="Q33" s="61">
        <f t="shared" si="5"/>
        <v>1369</v>
      </c>
    </row>
    <row r="34" spans="1:17" ht="51.75" thickBot="1">
      <c r="A34" s="37">
        <v>30</v>
      </c>
      <c r="B34" s="46">
        <v>169</v>
      </c>
      <c r="C34" s="47" t="s">
        <v>59</v>
      </c>
      <c r="D34" s="47" t="s">
        <v>55</v>
      </c>
      <c r="E34" s="55">
        <v>15.6</v>
      </c>
      <c r="F34" s="56">
        <f t="shared" si="0"/>
        <v>348</v>
      </c>
      <c r="G34" s="57">
        <v>1.25</v>
      </c>
      <c r="H34" s="56">
        <f t="shared" si="6"/>
        <v>218</v>
      </c>
      <c r="I34" s="57">
        <v>6.51</v>
      </c>
      <c r="J34" s="56">
        <f t="shared" si="2"/>
        <v>279</v>
      </c>
      <c r="K34" s="57">
        <v>4.2699999999999996</v>
      </c>
      <c r="L34" s="56">
        <f t="shared" si="3"/>
        <v>250</v>
      </c>
      <c r="M34" s="58">
        <v>2</v>
      </c>
      <c r="N34" s="59">
        <v>37.4</v>
      </c>
      <c r="O34" s="56">
        <f t="shared" si="4"/>
        <v>239</v>
      </c>
      <c r="P34" s="62"/>
      <c r="Q34" s="61">
        <f t="shared" si="5"/>
        <v>1334</v>
      </c>
    </row>
    <row r="35" spans="1:17" ht="39" thickBot="1">
      <c r="A35" s="37">
        <v>31</v>
      </c>
      <c r="B35" s="46">
        <v>144</v>
      </c>
      <c r="C35" s="47" t="s">
        <v>60</v>
      </c>
      <c r="D35" s="47" t="s">
        <v>22</v>
      </c>
      <c r="E35" s="55">
        <v>14.9</v>
      </c>
      <c r="F35" s="56">
        <f t="shared" si="0"/>
        <v>405</v>
      </c>
      <c r="G35" s="57">
        <v>1.25</v>
      </c>
      <c r="H35" s="56">
        <f t="shared" si="6"/>
        <v>218</v>
      </c>
      <c r="I35" s="57">
        <v>6.79</v>
      </c>
      <c r="J35" s="56">
        <f t="shared" si="2"/>
        <v>295</v>
      </c>
      <c r="K35" s="57">
        <v>4.33</v>
      </c>
      <c r="L35" s="56">
        <f t="shared" si="3"/>
        <v>261</v>
      </c>
      <c r="M35" s="58">
        <v>2</v>
      </c>
      <c r="N35" s="59">
        <v>49.2</v>
      </c>
      <c r="O35" s="56">
        <f t="shared" si="4"/>
        <v>131</v>
      </c>
      <c r="P35" s="62"/>
      <c r="Q35" s="61">
        <f t="shared" si="5"/>
        <v>1310</v>
      </c>
    </row>
    <row r="36" spans="1:17" ht="39" thickBot="1">
      <c r="A36" s="37">
        <v>32</v>
      </c>
      <c r="B36" s="46">
        <v>164</v>
      </c>
      <c r="C36" s="47" t="s">
        <v>61</v>
      </c>
      <c r="D36" s="47" t="s">
        <v>48</v>
      </c>
      <c r="E36" s="55">
        <v>16.3</v>
      </c>
      <c r="F36" s="56">
        <f t="shared" si="0"/>
        <v>295</v>
      </c>
      <c r="G36" s="57">
        <v>1.3</v>
      </c>
      <c r="H36" s="56">
        <f t="shared" si="6"/>
        <v>250</v>
      </c>
      <c r="I36" s="57">
        <v>6.85</v>
      </c>
      <c r="J36" s="56">
        <f t="shared" si="2"/>
        <v>298</v>
      </c>
      <c r="K36" s="57">
        <v>3.85</v>
      </c>
      <c r="L36" s="56">
        <f t="shared" si="3"/>
        <v>182</v>
      </c>
      <c r="M36" s="58">
        <v>2</v>
      </c>
      <c r="N36" s="59">
        <v>34.9</v>
      </c>
      <c r="O36" s="56">
        <f t="shared" si="4"/>
        <v>266</v>
      </c>
      <c r="P36" s="62"/>
      <c r="Q36" s="61">
        <f t="shared" si="5"/>
        <v>1291</v>
      </c>
    </row>
    <row r="37" spans="1:17" ht="26.25" thickBot="1">
      <c r="A37" s="37">
        <v>33</v>
      </c>
      <c r="B37" s="46">
        <v>166</v>
      </c>
      <c r="C37" s="47" t="s">
        <v>62</v>
      </c>
      <c r="D37" s="47" t="s">
        <v>48</v>
      </c>
      <c r="E37" s="55">
        <v>16.2</v>
      </c>
      <c r="F37" s="56">
        <f t="shared" si="0"/>
        <v>302</v>
      </c>
      <c r="G37" s="57"/>
      <c r="H37" s="56">
        <f t="shared" si="6"/>
        <v>0</v>
      </c>
      <c r="I37" s="57">
        <v>9.43</v>
      </c>
      <c r="J37" s="56">
        <f t="shared" si="2"/>
        <v>451</v>
      </c>
      <c r="K37" s="57">
        <v>4.04</v>
      </c>
      <c r="L37" s="56">
        <f t="shared" si="3"/>
        <v>212</v>
      </c>
      <c r="M37" s="58">
        <v>2</v>
      </c>
      <c r="N37" s="59">
        <v>41.8</v>
      </c>
      <c r="O37" s="56">
        <f t="shared" si="4"/>
        <v>196</v>
      </c>
      <c r="P37" s="60"/>
      <c r="Q37" s="61">
        <f t="shared" si="5"/>
        <v>1161</v>
      </c>
    </row>
    <row r="38" spans="1:17" ht="26.25" thickBot="1">
      <c r="A38" s="37">
        <v>34</v>
      </c>
      <c r="B38" s="46">
        <v>146</v>
      </c>
      <c r="C38" s="47" t="s">
        <v>63</v>
      </c>
      <c r="D38" s="47" t="s">
        <v>17</v>
      </c>
      <c r="E38" s="55">
        <v>15.9</v>
      </c>
      <c r="F38" s="56">
        <f t="shared" si="0"/>
        <v>325</v>
      </c>
      <c r="G38" s="57">
        <v>1.5</v>
      </c>
      <c r="H38" s="56">
        <f t="shared" si="6"/>
        <v>389</v>
      </c>
      <c r="I38" s="57">
        <v>4.84</v>
      </c>
      <c r="J38" s="56">
        <f t="shared" si="2"/>
        <v>182</v>
      </c>
      <c r="K38" s="57">
        <v>4.21</v>
      </c>
      <c r="L38" s="56">
        <f t="shared" si="3"/>
        <v>240</v>
      </c>
      <c r="M38" s="58">
        <v>3</v>
      </c>
      <c r="N38" s="59">
        <v>21.8</v>
      </c>
      <c r="O38" s="56">
        <v>0</v>
      </c>
      <c r="P38" s="60"/>
      <c r="Q38" s="61">
        <f t="shared" si="5"/>
        <v>1136</v>
      </c>
    </row>
    <row r="39" spans="1:17" ht="26.25" thickBot="1">
      <c r="A39" s="37">
        <v>35</v>
      </c>
      <c r="B39" s="46">
        <v>156</v>
      </c>
      <c r="C39" s="47" t="s">
        <v>64</v>
      </c>
      <c r="D39" s="47" t="s">
        <v>33</v>
      </c>
      <c r="E39" s="55">
        <v>17.3</v>
      </c>
      <c r="F39" s="56">
        <f t="shared" si="0"/>
        <v>226</v>
      </c>
      <c r="G39" s="57">
        <v>1.2</v>
      </c>
      <c r="H39" s="56">
        <f t="shared" si="6"/>
        <v>188</v>
      </c>
      <c r="I39" s="57">
        <v>7.05</v>
      </c>
      <c r="J39" s="56">
        <f t="shared" si="2"/>
        <v>310</v>
      </c>
      <c r="K39" s="57">
        <v>3.88</v>
      </c>
      <c r="L39" s="56">
        <f t="shared" si="3"/>
        <v>187</v>
      </c>
      <c r="M39" s="58">
        <v>2</v>
      </c>
      <c r="N39" s="59">
        <v>39</v>
      </c>
      <c r="O39" s="56">
        <f>IF(M39+N39=0,0,TRUNC(0.232*((200-(M39*60+N39))^1.85)))</f>
        <v>223</v>
      </c>
      <c r="P39" s="60"/>
      <c r="Q39" s="61">
        <f t="shared" si="5"/>
        <v>1134</v>
      </c>
    </row>
    <row r="40" spans="1:17" ht="26.25" thickBot="1">
      <c r="A40" s="37">
        <v>36</v>
      </c>
      <c r="B40" s="46">
        <v>161</v>
      </c>
      <c r="C40" s="47" t="s">
        <v>65</v>
      </c>
      <c r="D40" s="47" t="s">
        <v>50</v>
      </c>
      <c r="E40" s="55">
        <v>16.600000000000001</v>
      </c>
      <c r="F40" s="56">
        <f t="shared" si="0"/>
        <v>274</v>
      </c>
      <c r="G40" s="57">
        <v>1.25</v>
      </c>
      <c r="H40" s="56">
        <f t="shared" si="6"/>
        <v>218</v>
      </c>
      <c r="I40" s="57">
        <v>5.67</v>
      </c>
      <c r="J40" s="56">
        <f t="shared" si="2"/>
        <v>230</v>
      </c>
      <c r="K40" s="57">
        <v>4.03</v>
      </c>
      <c r="L40" s="56">
        <f t="shared" si="3"/>
        <v>211</v>
      </c>
      <c r="M40" s="58">
        <v>2</v>
      </c>
      <c r="N40" s="59">
        <v>41.5</v>
      </c>
      <c r="O40" s="56">
        <f>IF(M40+N40=0,0,TRUNC(0.232*((200-(M40*60+N40))^1.85)))</f>
        <v>198</v>
      </c>
      <c r="P40" s="62"/>
      <c r="Q40" s="61">
        <f t="shared" si="5"/>
        <v>1131</v>
      </c>
    </row>
    <row r="41" spans="1:17" ht="39" thickBot="1">
      <c r="A41" s="37">
        <v>37</v>
      </c>
      <c r="B41" s="46">
        <v>180</v>
      </c>
      <c r="C41" s="47" t="s">
        <v>66</v>
      </c>
      <c r="D41" s="47" t="s">
        <v>67</v>
      </c>
      <c r="E41" s="55">
        <v>17</v>
      </c>
      <c r="F41" s="56">
        <f t="shared" si="0"/>
        <v>246</v>
      </c>
      <c r="G41" s="57">
        <v>1.25</v>
      </c>
      <c r="H41" s="56">
        <f t="shared" si="6"/>
        <v>218</v>
      </c>
      <c r="I41" s="57">
        <v>4.88</v>
      </c>
      <c r="J41" s="56">
        <f t="shared" si="2"/>
        <v>184</v>
      </c>
      <c r="K41" s="57">
        <v>3.44</v>
      </c>
      <c r="L41" s="56">
        <f t="shared" si="3"/>
        <v>122</v>
      </c>
      <c r="M41" s="58">
        <v>2</v>
      </c>
      <c r="N41" s="59">
        <v>28.7</v>
      </c>
      <c r="O41" s="56">
        <f>IF(M41+N41=0,0,TRUNC(0.232*((200-(M41*60+N41))^1.85)))</f>
        <v>338</v>
      </c>
      <c r="P41" s="60"/>
      <c r="Q41" s="61">
        <f t="shared" si="5"/>
        <v>1108</v>
      </c>
    </row>
    <row r="42" spans="1:17" ht="26.25" thickBot="1">
      <c r="A42" s="37">
        <v>38</v>
      </c>
      <c r="B42" s="46">
        <v>158</v>
      </c>
      <c r="C42" s="47" t="s">
        <v>68</v>
      </c>
      <c r="D42" s="47" t="s">
        <v>33</v>
      </c>
      <c r="E42" s="55">
        <v>15.8</v>
      </c>
      <c r="F42" s="56">
        <f t="shared" si="0"/>
        <v>332</v>
      </c>
      <c r="G42" s="57">
        <v>0</v>
      </c>
      <c r="H42" s="56">
        <f t="shared" si="6"/>
        <v>0</v>
      </c>
      <c r="I42" s="57">
        <v>6.75</v>
      </c>
      <c r="J42" s="56">
        <f t="shared" si="2"/>
        <v>293</v>
      </c>
      <c r="K42" s="57">
        <v>4.7</v>
      </c>
      <c r="L42" s="56">
        <f t="shared" si="3"/>
        <v>326</v>
      </c>
      <c r="M42" s="58">
        <v>2</v>
      </c>
      <c r="N42" s="59">
        <v>46.3</v>
      </c>
      <c r="O42" s="56">
        <f>IF(M42+N42=0,0,TRUNC(0.232*((200-(M42*60+N42))^1.85)))</f>
        <v>155</v>
      </c>
      <c r="P42" s="62"/>
      <c r="Q42" s="61">
        <f t="shared" si="5"/>
        <v>1106</v>
      </c>
    </row>
    <row r="43" spans="1:17" ht="39" thickBot="1">
      <c r="A43" s="37">
        <v>39</v>
      </c>
      <c r="B43" s="46">
        <v>175</v>
      </c>
      <c r="C43" s="47" t="s">
        <v>69</v>
      </c>
      <c r="D43" s="47" t="s">
        <v>31</v>
      </c>
      <c r="E43" s="55">
        <v>17.100000000000001</v>
      </c>
      <c r="F43" s="56">
        <f t="shared" si="0"/>
        <v>240</v>
      </c>
      <c r="G43" s="57">
        <v>1.3</v>
      </c>
      <c r="H43" s="56">
        <f t="shared" si="6"/>
        <v>250</v>
      </c>
      <c r="I43" s="57">
        <v>6.63</v>
      </c>
      <c r="J43" s="56">
        <f t="shared" si="2"/>
        <v>286</v>
      </c>
      <c r="K43" s="57">
        <v>3.89</v>
      </c>
      <c r="L43" s="56">
        <f t="shared" si="3"/>
        <v>188</v>
      </c>
      <c r="M43" s="58">
        <v>2</v>
      </c>
      <c r="N43" s="59">
        <v>50.6</v>
      </c>
      <c r="O43" s="56">
        <f>IF(M43+N43=0,0,TRUNC(0.232*((200-(M43*60+N43))^1.85)))</f>
        <v>120</v>
      </c>
      <c r="P43" s="62"/>
      <c r="Q43" s="61">
        <f t="shared" si="5"/>
        <v>1084</v>
      </c>
    </row>
    <row r="44" spans="1:17" ht="26.25" thickBot="1">
      <c r="A44" s="37">
        <v>40</v>
      </c>
      <c r="B44" s="46">
        <v>142</v>
      </c>
      <c r="C44" s="47" t="s">
        <v>70</v>
      </c>
      <c r="D44" s="47" t="s">
        <v>22</v>
      </c>
      <c r="E44" s="55">
        <v>15.2</v>
      </c>
      <c r="F44" s="56">
        <f t="shared" si="0"/>
        <v>380</v>
      </c>
      <c r="G44" s="57">
        <v>1.1499999999999999</v>
      </c>
      <c r="H44" s="56">
        <f t="shared" si="6"/>
        <v>159</v>
      </c>
      <c r="I44" s="57">
        <v>7.55</v>
      </c>
      <c r="J44" s="56">
        <f t="shared" si="2"/>
        <v>340</v>
      </c>
      <c r="K44" s="57">
        <v>3.7</v>
      </c>
      <c r="L44" s="56">
        <f t="shared" si="3"/>
        <v>159</v>
      </c>
      <c r="M44" s="58">
        <v>3</v>
      </c>
      <c r="N44" s="59">
        <v>53.6</v>
      </c>
      <c r="O44" s="56">
        <v>0</v>
      </c>
      <c r="P44" s="60"/>
      <c r="Q44" s="61">
        <f t="shared" si="5"/>
        <v>1038</v>
      </c>
    </row>
    <row r="45" spans="1:17" ht="39" thickBot="1">
      <c r="A45" s="37">
        <v>41</v>
      </c>
      <c r="B45" s="46">
        <v>181</v>
      </c>
      <c r="C45" s="47" t="s">
        <v>71</v>
      </c>
      <c r="D45" s="47" t="s">
        <v>46</v>
      </c>
      <c r="E45" s="55">
        <v>18.899999999999999</v>
      </c>
      <c r="F45" s="56">
        <f t="shared" si="0"/>
        <v>134</v>
      </c>
      <c r="G45" s="57">
        <v>1.35</v>
      </c>
      <c r="H45" s="56">
        <f t="shared" si="6"/>
        <v>283</v>
      </c>
      <c r="I45" s="57">
        <v>4.6900000000000004</v>
      </c>
      <c r="J45" s="56">
        <f t="shared" si="2"/>
        <v>173</v>
      </c>
      <c r="K45" s="57">
        <v>3.95</v>
      </c>
      <c r="L45" s="56">
        <f t="shared" si="3"/>
        <v>198</v>
      </c>
      <c r="M45" s="58">
        <v>2</v>
      </c>
      <c r="N45" s="59">
        <v>38</v>
      </c>
      <c r="O45" s="56">
        <f>IF(M45+N45=0,0,TRUNC(0.232*((200-(M45*60+N45))^1.85)))</f>
        <v>233</v>
      </c>
      <c r="P45" s="60"/>
      <c r="Q45" s="61">
        <f t="shared" si="5"/>
        <v>1021</v>
      </c>
    </row>
    <row r="46" spans="1:17" ht="39" thickBot="1">
      <c r="A46" s="37">
        <v>42</v>
      </c>
      <c r="B46" s="46">
        <v>194</v>
      </c>
      <c r="C46" s="47" t="s">
        <v>72</v>
      </c>
      <c r="D46" s="47" t="s">
        <v>44</v>
      </c>
      <c r="E46" s="55">
        <v>16.7</v>
      </c>
      <c r="F46" s="56">
        <f t="shared" si="0"/>
        <v>267</v>
      </c>
      <c r="G46" s="57">
        <v>0</v>
      </c>
      <c r="H46" s="56">
        <f t="shared" si="6"/>
        <v>0</v>
      </c>
      <c r="I46" s="57">
        <v>0</v>
      </c>
      <c r="J46" s="56">
        <f t="shared" si="2"/>
        <v>0</v>
      </c>
      <c r="K46" s="57">
        <v>4.29</v>
      </c>
      <c r="L46" s="56">
        <f t="shared" si="3"/>
        <v>254</v>
      </c>
      <c r="M46" s="58">
        <v>2</v>
      </c>
      <c r="N46" s="59">
        <v>20.100000000000001</v>
      </c>
      <c r="O46" s="56">
        <f>IF(M46+N46=0,0,TRUNC(0.232*((200-(M46*60+N46))^1.85)))</f>
        <v>450</v>
      </c>
      <c r="P46" s="62"/>
      <c r="Q46" s="61">
        <f t="shared" si="5"/>
        <v>971</v>
      </c>
    </row>
    <row r="47" spans="1:17" ht="39" thickBot="1">
      <c r="A47" s="37">
        <v>43</v>
      </c>
      <c r="B47" s="46">
        <v>183</v>
      </c>
      <c r="C47" s="47" t="s">
        <v>73</v>
      </c>
      <c r="D47" s="47" t="s">
        <v>46</v>
      </c>
      <c r="E47" s="55">
        <v>18.3</v>
      </c>
      <c r="F47" s="56">
        <f t="shared" si="0"/>
        <v>166</v>
      </c>
      <c r="G47" s="57">
        <v>0</v>
      </c>
      <c r="H47" s="56">
        <f t="shared" si="6"/>
        <v>0</v>
      </c>
      <c r="I47" s="57">
        <v>5.61</v>
      </c>
      <c r="J47" s="56">
        <f t="shared" si="2"/>
        <v>226</v>
      </c>
      <c r="K47" s="57">
        <v>3.21</v>
      </c>
      <c r="L47" s="56">
        <f t="shared" si="3"/>
        <v>91</v>
      </c>
      <c r="M47" s="58">
        <v>3</v>
      </c>
      <c r="N47" s="59">
        <v>5</v>
      </c>
      <c r="O47" s="56">
        <f>IF(M47+N47=0,0,TRUNC(0.232*((200-(M47*60+N47))^1.85)))</f>
        <v>34</v>
      </c>
      <c r="P47" s="62"/>
      <c r="Q47" s="61">
        <f t="shared" si="5"/>
        <v>517</v>
      </c>
    </row>
    <row r="48" spans="1:17" ht="26.25" thickBot="1">
      <c r="A48" s="37">
        <v>44</v>
      </c>
      <c r="B48" s="46">
        <v>155</v>
      </c>
      <c r="C48" s="47" t="s">
        <v>74</v>
      </c>
      <c r="D48" s="47" t="s">
        <v>33</v>
      </c>
      <c r="E48" s="55">
        <v>15.3</v>
      </c>
      <c r="F48" s="56">
        <f t="shared" si="0"/>
        <v>372</v>
      </c>
      <c r="G48" s="57"/>
      <c r="H48" s="56">
        <f t="shared" si="6"/>
        <v>0</v>
      </c>
      <c r="I48" s="57"/>
      <c r="J48" s="56">
        <f t="shared" si="2"/>
        <v>0</v>
      </c>
      <c r="K48" s="57">
        <v>0</v>
      </c>
      <c r="L48" s="56">
        <f t="shared" si="3"/>
        <v>0</v>
      </c>
      <c r="M48" s="58"/>
      <c r="N48" s="59"/>
      <c r="O48" s="56">
        <f>IF(M48+N48=0,0,TRUNC(0.232*((200-(M48*60+N48))^1.85)))</f>
        <v>0</v>
      </c>
      <c r="P48" s="60"/>
      <c r="Q48" s="61">
        <f t="shared" si="5"/>
        <v>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2011-05-12T10:09:54Z</dcterms:created>
  <dcterms:modified xsi:type="dcterms:W3CDTF">2011-05-12T10:11:09Z</dcterms:modified>
</cp:coreProperties>
</file>