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O8" i="1"/>
  <c r="O13"/>
  <c r="O15"/>
  <c r="O18"/>
  <c r="O19"/>
  <c r="O21"/>
  <c r="O27"/>
  <c r="O28"/>
  <c r="O29"/>
  <c r="O30"/>
  <c r="T33"/>
  <c r="Q33"/>
  <c r="L33"/>
  <c r="H33"/>
  <c r="U33"/>
  <c r="T32"/>
  <c r="Q32"/>
  <c r="L32"/>
  <c r="H32"/>
  <c r="F32"/>
  <c r="U32"/>
  <c r="T31"/>
  <c r="Q31"/>
  <c r="L31"/>
  <c r="H31"/>
  <c r="F31"/>
  <c r="T30"/>
  <c r="Q30"/>
  <c r="L30"/>
  <c r="J30"/>
  <c r="H30"/>
  <c r="F30"/>
  <c r="T29"/>
  <c r="Q29"/>
  <c r="L29"/>
  <c r="J29"/>
  <c r="H29"/>
  <c r="F29"/>
  <c r="T28"/>
  <c r="Q28"/>
  <c r="L28"/>
  <c r="J28"/>
  <c r="H28"/>
  <c r="F28"/>
  <c r="U28"/>
  <c r="T27"/>
  <c r="Q27"/>
  <c r="L27"/>
  <c r="J27"/>
  <c r="H27"/>
  <c r="F27"/>
  <c r="U27"/>
  <c r="T26"/>
  <c r="Q26"/>
  <c r="L26"/>
  <c r="H26"/>
  <c r="F26"/>
  <c r="T25"/>
  <c r="Q25"/>
  <c r="L25"/>
  <c r="H25"/>
  <c r="F25"/>
  <c r="U25"/>
  <c r="T24"/>
  <c r="Q24"/>
  <c r="L24"/>
  <c r="H24"/>
  <c r="F24"/>
  <c r="T23"/>
  <c r="Q23"/>
  <c r="L23"/>
  <c r="H23"/>
  <c r="F23"/>
  <c r="U23"/>
  <c r="T22"/>
  <c r="Q22"/>
  <c r="L22"/>
  <c r="H22"/>
  <c r="F22"/>
  <c r="T21"/>
  <c r="Q21"/>
  <c r="L21"/>
  <c r="J21"/>
  <c r="H21"/>
  <c r="F21"/>
  <c r="T20"/>
  <c r="Q20"/>
  <c r="L20"/>
  <c r="H20"/>
  <c r="F20"/>
  <c r="U20"/>
  <c r="T19"/>
  <c r="Q19"/>
  <c r="L19"/>
  <c r="J19"/>
  <c r="H19"/>
  <c r="F19"/>
  <c r="U19"/>
  <c r="T18"/>
  <c r="Q18"/>
  <c r="L18"/>
  <c r="J18"/>
  <c r="H18"/>
  <c r="F18"/>
  <c r="U18"/>
  <c r="T17"/>
  <c r="Q17"/>
  <c r="L17"/>
  <c r="H17"/>
  <c r="F17"/>
  <c r="T16"/>
  <c r="Q16"/>
  <c r="L16"/>
  <c r="H16"/>
  <c r="F16"/>
  <c r="U16"/>
  <c r="T15"/>
  <c r="Q15"/>
  <c r="L15"/>
  <c r="J15"/>
  <c r="H15"/>
  <c r="F15"/>
  <c r="U15"/>
  <c r="T14"/>
  <c r="Q14"/>
  <c r="L14"/>
  <c r="H14"/>
  <c r="F14"/>
  <c r="T13"/>
  <c r="Q13"/>
  <c r="L13"/>
  <c r="J13"/>
  <c r="H13"/>
  <c r="F13"/>
  <c r="T12"/>
  <c r="Q12"/>
  <c r="L12"/>
  <c r="H12"/>
  <c r="F12"/>
  <c r="U12"/>
  <c r="T11"/>
  <c r="Q11"/>
  <c r="L11"/>
  <c r="H11"/>
  <c r="F11"/>
  <c r="T10"/>
  <c r="Q10"/>
  <c r="L10"/>
  <c r="H10"/>
  <c r="F10"/>
  <c r="U10"/>
  <c r="T9"/>
  <c r="Q9"/>
  <c r="L9"/>
  <c r="H9"/>
  <c r="F9"/>
  <c r="U9"/>
  <c r="T8"/>
  <c r="Q8"/>
  <c r="L8"/>
  <c r="J8"/>
  <c r="H8"/>
  <c r="F8"/>
  <c r="U8"/>
  <c r="T7"/>
  <c r="Q7"/>
  <c r="L7"/>
  <c r="H7"/>
  <c r="F7"/>
  <c r="U7"/>
  <c r="U11"/>
  <c r="U29"/>
  <c r="U13"/>
  <c r="U14"/>
  <c r="U17"/>
  <c r="U21"/>
  <c r="U22"/>
  <c r="U24"/>
  <c r="U26"/>
  <c r="U30"/>
  <c r="U31"/>
</calcChain>
</file>

<file path=xl/sharedStrings.xml><?xml version="1.0" encoding="utf-8"?>
<sst xmlns="http://schemas.openxmlformats.org/spreadsheetml/2006/main" count="74" uniqueCount="58">
  <si>
    <t>Intermediate Girls PENTATHLON - Under 17 HERTFORDSHIRE Schools scoring HAND TIMES</t>
  </si>
  <si>
    <t>Hurdles</t>
  </si>
  <si>
    <t>Jump</t>
  </si>
  <si>
    <t>Meters</t>
  </si>
  <si>
    <t>M</t>
  </si>
  <si>
    <t>SS.S</t>
  </si>
  <si>
    <t>Total</t>
  </si>
  <si>
    <t>Pos</t>
  </si>
  <si>
    <t>No</t>
  </si>
  <si>
    <t>Name</t>
  </si>
  <si>
    <t>School</t>
  </si>
  <si>
    <t>80 Meter</t>
  </si>
  <si>
    <t>Long</t>
  </si>
  <si>
    <t>Shot</t>
  </si>
  <si>
    <t>Javelin</t>
  </si>
  <si>
    <t>800 Meters</t>
  </si>
  <si>
    <t>Points</t>
  </si>
  <si>
    <t>Marleen Avontuur</t>
  </si>
  <si>
    <t>Herts and Essex</t>
  </si>
  <si>
    <t>Susie Bentley</t>
  </si>
  <si>
    <t>Watford Girls</t>
  </si>
  <si>
    <t>Fiona McQuire</t>
  </si>
  <si>
    <t>Abbot’s Hill</t>
  </si>
  <si>
    <t>Sally Cowler</t>
  </si>
  <si>
    <t>Presdales</t>
  </si>
  <si>
    <t>Rebecca Pickard</t>
  </si>
  <si>
    <t>Barnwell</t>
  </si>
  <si>
    <t>Melissa Doran</t>
  </si>
  <si>
    <t>Nobel</t>
  </si>
  <si>
    <t>Holly Seglah</t>
  </si>
  <si>
    <t>Beaumont</t>
  </si>
  <si>
    <t>Emma Wood</t>
  </si>
  <si>
    <t>Berkhamstead</t>
  </si>
  <si>
    <t>Megan Breen</t>
  </si>
  <si>
    <t>Sandringham</t>
  </si>
  <si>
    <t>Tara Procter</t>
  </si>
  <si>
    <t>Jayme Garland</t>
  </si>
  <si>
    <t>Royal Masonic</t>
  </si>
  <si>
    <t>Phoebe Smith</t>
  </si>
  <si>
    <t>Rosie Molloy</t>
  </si>
  <si>
    <t>JFK</t>
  </si>
  <si>
    <t>Pamela Baxter</t>
  </si>
  <si>
    <t>Sian Hulse</t>
  </si>
  <si>
    <t>Hazel Owusu-Yianoma</t>
  </si>
  <si>
    <t xml:space="preserve">King’s </t>
  </si>
  <si>
    <t>Louise Temple</t>
  </si>
  <si>
    <t>Jennifer Allen</t>
  </si>
  <si>
    <t>Millie Mills</t>
  </si>
  <si>
    <t>Katie Townsend</t>
  </si>
  <si>
    <t>Tiffany Perry</t>
  </si>
  <si>
    <t>Olivia N’Jie</t>
  </si>
  <si>
    <t>Dania Touguan</t>
  </si>
  <si>
    <t>Queens</t>
  </si>
  <si>
    <t>Molly McLoughin</t>
  </si>
  <si>
    <t>Ellie Makewell</t>
  </si>
  <si>
    <t>Danielle Walpole</t>
  </si>
  <si>
    <t>Christie Seakens</t>
  </si>
  <si>
    <t>Winning Team - Presdales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</si>
</sst>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1" fontId="0" fillId="0" borderId="0" xfId="0" applyNumberFormat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1" fillId="0" borderId="0" xfId="0" applyFont="1" applyAlignment="1" applyProtection="1">
      <alignment horizontal="left"/>
    </xf>
    <xf numFmtId="164" fontId="2" fillId="0" borderId="0" xfId="0" applyNumberFormat="1" applyFont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2" borderId="0" xfId="0" applyNumberFormat="1" applyFont="1" applyFill="1" applyAlignment="1" applyProtection="1">
      <alignment horizontal="center"/>
    </xf>
    <xf numFmtId="2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/>
    </xf>
    <xf numFmtId="1" fontId="2" fillId="0" borderId="0" xfId="0" applyNumberFormat="1" applyFont="1" applyProtection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" fontId="3" fillId="3" borderId="2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1" fontId="3" fillId="4" borderId="2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/>
      <protection locked="0"/>
    </xf>
    <xf numFmtId="0" fontId="3" fillId="3" borderId="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164" fontId="3" fillId="0" borderId="9" xfId="0" applyNumberFormat="1" applyFont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Border="1" applyAlignment="1" applyProtection="1">
      <alignment horizontal="center"/>
      <protection locked="0"/>
    </xf>
    <xf numFmtId="0" fontId="3" fillId="0" borderId="10" xfId="0" applyNumberFormat="1" applyFont="1" applyBorder="1" applyAlignment="1" applyProtection="1">
      <alignment horizontal="center"/>
      <protection locked="0"/>
    </xf>
    <xf numFmtId="1" fontId="3" fillId="4" borderId="10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 applyProtection="1">
      <alignment horizontal="left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0" fontId="3" fillId="3" borderId="10" xfId="0" applyNumberFormat="1" applyFont="1" applyFill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164" fontId="0" fillId="0" borderId="16" xfId="0" applyNumberFormat="1" applyBorder="1" applyAlignment="1" applyProtection="1">
      <alignment horizontal="center"/>
      <protection locked="0"/>
    </xf>
    <xf numFmtId="1" fontId="0" fillId="3" borderId="16" xfId="0" applyNumberFormat="1" applyFill="1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1" fontId="0" fillId="0" borderId="16" xfId="0" applyNumberFormat="1" applyBorder="1" applyAlignment="1">
      <alignment horizontal="center"/>
    </xf>
    <xf numFmtId="1" fontId="0" fillId="0" borderId="16" xfId="0" applyNumberFormat="1" applyBorder="1" applyAlignment="1" applyProtection="1">
      <alignment horizontal="center"/>
      <protection locked="0"/>
    </xf>
    <xf numFmtId="1" fontId="5" fillId="0" borderId="16" xfId="0" applyNumberFormat="1" applyFont="1" applyBorder="1"/>
    <xf numFmtId="0" fontId="0" fillId="0" borderId="16" xfId="0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1" fontId="0" fillId="4" borderId="16" xfId="0" applyNumberFormat="1" applyFill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164" fontId="7" fillId="0" borderId="16" xfId="0" applyNumberFormat="1" applyFont="1" applyBorder="1" applyAlignment="1" applyProtection="1">
      <alignment horizontal="center"/>
      <protection locked="0"/>
    </xf>
    <xf numFmtId="164" fontId="0" fillId="0" borderId="19" xfId="0" applyNumberFormat="1" applyBorder="1" applyAlignment="1" applyProtection="1">
      <alignment horizontal="center"/>
      <protection locked="0"/>
    </xf>
    <xf numFmtId="1" fontId="0" fillId="3" borderId="20" xfId="0" applyNumberFormat="1" applyFill="1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1" fontId="0" fillId="0" borderId="20" xfId="0" applyNumberFormat="1" applyBorder="1" applyAlignment="1">
      <alignment horizontal="center"/>
    </xf>
    <xf numFmtId="164" fontId="0" fillId="0" borderId="20" xfId="0" applyNumberFormat="1" applyBorder="1" applyAlignment="1" applyProtection="1">
      <alignment horizontal="center"/>
      <protection locked="0"/>
    </xf>
    <xf numFmtId="1" fontId="0" fillId="0" borderId="20" xfId="0" applyNumberFormat="1" applyBorder="1" applyAlignment="1" applyProtection="1">
      <alignment horizontal="center"/>
      <protection locked="0"/>
    </xf>
    <xf numFmtId="1" fontId="5" fillId="0" borderId="21" xfId="0" applyNumberFormat="1" applyFont="1" applyBorder="1"/>
    <xf numFmtId="0" fontId="8" fillId="0" borderId="0" xfId="0" applyFont="1"/>
    <xf numFmtId="0" fontId="8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%20Dept%20Resources/Read%20and%20Write/Helen/2013%20Combined%20Events/CEResults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a"/>
      <sheetName val="Under15Boys"/>
      <sheetName val="Under15Girls"/>
      <sheetName val="Under17Boys"/>
      <sheetName val="Under17Girls"/>
      <sheetName val="SeniorBoys"/>
      <sheetName val="Senior Girls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>
            <v>9</v>
          </cell>
          <cell r="B3" t="str">
            <v>OFFSCALE</v>
          </cell>
        </row>
        <row r="4">
          <cell r="A4">
            <v>9.1</v>
          </cell>
          <cell r="B4" t="str">
            <v>ERR</v>
          </cell>
        </row>
        <row r="5">
          <cell r="A5">
            <v>9.1999999999999993</v>
          </cell>
          <cell r="B5" t="str">
            <v>ERR</v>
          </cell>
        </row>
        <row r="6">
          <cell r="A6">
            <v>9.3000000000000007</v>
          </cell>
          <cell r="B6" t="str">
            <v>ERR</v>
          </cell>
        </row>
        <row r="7">
          <cell r="A7">
            <v>9.4</v>
          </cell>
          <cell r="B7" t="str">
            <v>ERR</v>
          </cell>
        </row>
        <row r="8">
          <cell r="A8">
            <v>9.5</v>
          </cell>
          <cell r="B8" t="str">
            <v>ERR</v>
          </cell>
        </row>
        <row r="9">
          <cell r="A9">
            <v>9.6</v>
          </cell>
          <cell r="B9" t="str">
            <v>ERR</v>
          </cell>
        </row>
        <row r="10">
          <cell r="A10">
            <v>9.6999999999999993</v>
          </cell>
          <cell r="B10">
            <v>1182</v>
          </cell>
        </row>
        <row r="11">
          <cell r="A11">
            <v>9.8000000000000007</v>
          </cell>
          <cell r="B11">
            <v>1162</v>
          </cell>
        </row>
        <row r="12">
          <cell r="A12">
            <v>9.9</v>
          </cell>
          <cell r="B12">
            <v>1142</v>
          </cell>
        </row>
        <row r="13">
          <cell r="A13">
            <v>10</v>
          </cell>
          <cell r="B13">
            <v>1122</v>
          </cell>
        </row>
        <row r="14">
          <cell r="A14">
            <v>10.1</v>
          </cell>
          <cell r="B14">
            <v>1103</v>
          </cell>
        </row>
        <row r="15">
          <cell r="A15">
            <v>10.199999999999999</v>
          </cell>
          <cell r="B15">
            <v>1084</v>
          </cell>
        </row>
        <row r="16">
          <cell r="A16">
            <v>10.3</v>
          </cell>
          <cell r="B16">
            <v>1066</v>
          </cell>
        </row>
        <row r="17">
          <cell r="A17">
            <v>10.4</v>
          </cell>
          <cell r="B17">
            <v>1048</v>
          </cell>
        </row>
        <row r="18">
          <cell r="A18">
            <v>10.5</v>
          </cell>
          <cell r="B18">
            <v>1030</v>
          </cell>
        </row>
        <row r="19">
          <cell r="A19">
            <v>10.6</v>
          </cell>
          <cell r="B19">
            <v>1012</v>
          </cell>
        </row>
        <row r="20">
          <cell r="A20">
            <v>10.7</v>
          </cell>
          <cell r="B20">
            <v>995</v>
          </cell>
        </row>
        <row r="21">
          <cell r="A21">
            <v>10.8</v>
          </cell>
          <cell r="B21">
            <v>978</v>
          </cell>
        </row>
        <row r="22">
          <cell r="A22">
            <v>10.9</v>
          </cell>
          <cell r="B22">
            <v>962</v>
          </cell>
        </row>
        <row r="23">
          <cell r="A23">
            <v>11</v>
          </cell>
          <cell r="B23">
            <v>946</v>
          </cell>
        </row>
        <row r="24">
          <cell r="A24">
            <v>11.1</v>
          </cell>
          <cell r="B24">
            <v>930</v>
          </cell>
        </row>
        <row r="25">
          <cell r="A25">
            <v>11.2</v>
          </cell>
          <cell r="B25">
            <v>914</v>
          </cell>
        </row>
        <row r="26">
          <cell r="A26">
            <v>11.3</v>
          </cell>
          <cell r="B26">
            <v>899</v>
          </cell>
        </row>
        <row r="27">
          <cell r="A27">
            <v>11.4</v>
          </cell>
          <cell r="B27">
            <v>884</v>
          </cell>
        </row>
        <row r="28">
          <cell r="A28">
            <v>11.5</v>
          </cell>
          <cell r="B28">
            <v>869</v>
          </cell>
        </row>
        <row r="29">
          <cell r="A29">
            <v>11.6</v>
          </cell>
          <cell r="B29">
            <v>855</v>
          </cell>
        </row>
        <row r="30">
          <cell r="A30">
            <v>11.7</v>
          </cell>
          <cell r="B30">
            <v>840</v>
          </cell>
        </row>
        <row r="31">
          <cell r="A31">
            <v>11.8</v>
          </cell>
          <cell r="B31">
            <v>826</v>
          </cell>
        </row>
        <row r="32">
          <cell r="A32">
            <v>11.9</v>
          </cell>
          <cell r="B32">
            <v>813</v>
          </cell>
        </row>
        <row r="33">
          <cell r="A33">
            <v>12</v>
          </cell>
          <cell r="B33">
            <v>799</v>
          </cell>
        </row>
        <row r="34">
          <cell r="A34">
            <v>12.1</v>
          </cell>
          <cell r="B34">
            <v>786</v>
          </cell>
        </row>
        <row r="35">
          <cell r="A35">
            <v>12.2</v>
          </cell>
          <cell r="B35">
            <v>773</v>
          </cell>
        </row>
        <row r="36">
          <cell r="A36">
            <v>12.3</v>
          </cell>
          <cell r="B36">
            <v>760</v>
          </cell>
        </row>
        <row r="37">
          <cell r="A37">
            <v>12.4</v>
          </cell>
          <cell r="B37">
            <v>747</v>
          </cell>
        </row>
        <row r="38">
          <cell r="A38">
            <v>12.5</v>
          </cell>
          <cell r="B38">
            <v>734</v>
          </cell>
        </row>
        <row r="39">
          <cell r="A39">
            <v>12.6</v>
          </cell>
          <cell r="B39">
            <v>722</v>
          </cell>
        </row>
        <row r="40">
          <cell r="A40">
            <v>12.7</v>
          </cell>
          <cell r="B40">
            <v>710</v>
          </cell>
        </row>
        <row r="41">
          <cell r="A41">
            <v>12.8</v>
          </cell>
          <cell r="B41">
            <v>698</v>
          </cell>
        </row>
        <row r="42">
          <cell r="A42">
            <v>12.9</v>
          </cell>
          <cell r="B42">
            <v>686</v>
          </cell>
        </row>
        <row r="43">
          <cell r="A43">
            <v>13</v>
          </cell>
          <cell r="B43">
            <v>675</v>
          </cell>
        </row>
        <row r="44">
          <cell r="A44">
            <v>13.1</v>
          </cell>
          <cell r="B44">
            <v>663</v>
          </cell>
        </row>
        <row r="45">
          <cell r="A45">
            <v>13.2</v>
          </cell>
          <cell r="B45">
            <v>652</v>
          </cell>
        </row>
        <row r="46">
          <cell r="A46">
            <v>13.3</v>
          </cell>
          <cell r="B46">
            <v>641</v>
          </cell>
        </row>
        <row r="47">
          <cell r="A47">
            <v>13.4</v>
          </cell>
          <cell r="B47">
            <v>630</v>
          </cell>
        </row>
        <row r="48">
          <cell r="A48">
            <v>13.5</v>
          </cell>
          <cell r="B48">
            <v>620</v>
          </cell>
        </row>
        <row r="49">
          <cell r="A49">
            <v>13.6</v>
          </cell>
          <cell r="B49">
            <v>609</v>
          </cell>
        </row>
        <row r="50">
          <cell r="A50">
            <v>13.7</v>
          </cell>
          <cell r="B50">
            <v>599</v>
          </cell>
        </row>
        <row r="51">
          <cell r="A51">
            <v>13.8</v>
          </cell>
          <cell r="B51">
            <v>588</v>
          </cell>
        </row>
        <row r="52">
          <cell r="A52">
            <v>13.9</v>
          </cell>
          <cell r="B52">
            <v>578</v>
          </cell>
        </row>
        <row r="53">
          <cell r="A53">
            <v>14</v>
          </cell>
          <cell r="B53">
            <v>568</v>
          </cell>
        </row>
        <row r="54">
          <cell r="A54">
            <v>14.1</v>
          </cell>
          <cell r="B54">
            <v>558</v>
          </cell>
        </row>
        <row r="55">
          <cell r="A55">
            <v>14.2</v>
          </cell>
          <cell r="B55">
            <v>549</v>
          </cell>
        </row>
        <row r="56">
          <cell r="A56">
            <v>14.3</v>
          </cell>
          <cell r="B56">
            <v>539</v>
          </cell>
        </row>
        <row r="57">
          <cell r="A57">
            <v>14.4</v>
          </cell>
          <cell r="B57">
            <v>530</v>
          </cell>
        </row>
        <row r="58">
          <cell r="A58">
            <v>14.5</v>
          </cell>
          <cell r="B58">
            <v>521</v>
          </cell>
        </row>
        <row r="59">
          <cell r="A59">
            <v>14.6</v>
          </cell>
          <cell r="B59">
            <v>511</v>
          </cell>
        </row>
        <row r="60">
          <cell r="A60">
            <v>14.7</v>
          </cell>
          <cell r="B60">
            <v>502</v>
          </cell>
        </row>
        <row r="61">
          <cell r="A61">
            <v>14.8</v>
          </cell>
          <cell r="B61">
            <v>497</v>
          </cell>
        </row>
        <row r="62">
          <cell r="A62">
            <v>14.9</v>
          </cell>
          <cell r="B62">
            <v>489</v>
          </cell>
        </row>
        <row r="63">
          <cell r="A63">
            <v>15</v>
          </cell>
          <cell r="B63">
            <v>480</v>
          </cell>
        </row>
        <row r="64">
          <cell r="A64">
            <v>15.1</v>
          </cell>
          <cell r="B64">
            <v>471</v>
          </cell>
        </row>
        <row r="65">
          <cell r="A65">
            <v>15.2</v>
          </cell>
          <cell r="B65">
            <v>463</v>
          </cell>
        </row>
        <row r="66">
          <cell r="A66">
            <v>15.3</v>
          </cell>
          <cell r="B66">
            <v>454</v>
          </cell>
        </row>
        <row r="67">
          <cell r="A67">
            <v>15.4</v>
          </cell>
          <cell r="B67">
            <v>446</v>
          </cell>
        </row>
        <row r="68">
          <cell r="A68">
            <v>15.5</v>
          </cell>
          <cell r="B68">
            <v>438</v>
          </cell>
        </row>
        <row r="69">
          <cell r="A69">
            <v>15.6</v>
          </cell>
          <cell r="B69">
            <v>430</v>
          </cell>
        </row>
        <row r="70">
          <cell r="A70">
            <v>15.7</v>
          </cell>
          <cell r="B70">
            <v>422</v>
          </cell>
        </row>
        <row r="71">
          <cell r="A71">
            <v>15.8</v>
          </cell>
          <cell r="B71">
            <v>414</v>
          </cell>
        </row>
        <row r="72">
          <cell r="A72">
            <v>15.9</v>
          </cell>
          <cell r="B72">
            <v>406</v>
          </cell>
        </row>
        <row r="73">
          <cell r="A73">
            <v>16</v>
          </cell>
          <cell r="B73">
            <v>399</v>
          </cell>
        </row>
        <row r="74">
          <cell r="A74">
            <v>16.100000000000001</v>
          </cell>
          <cell r="B74">
            <v>391</v>
          </cell>
        </row>
        <row r="75">
          <cell r="A75">
            <v>16.2</v>
          </cell>
          <cell r="B75">
            <v>384</v>
          </cell>
        </row>
        <row r="76">
          <cell r="A76">
            <v>16.3</v>
          </cell>
          <cell r="B76">
            <v>376</v>
          </cell>
        </row>
        <row r="77">
          <cell r="A77">
            <v>16.399999999999999</v>
          </cell>
          <cell r="B77">
            <v>369</v>
          </cell>
        </row>
        <row r="78">
          <cell r="A78">
            <v>16.5</v>
          </cell>
          <cell r="B78">
            <v>362</v>
          </cell>
        </row>
        <row r="79">
          <cell r="A79">
            <v>16.600000000000001</v>
          </cell>
          <cell r="B79">
            <v>355</v>
          </cell>
        </row>
        <row r="80">
          <cell r="A80">
            <v>16.7</v>
          </cell>
          <cell r="B80">
            <v>348</v>
          </cell>
        </row>
        <row r="81">
          <cell r="A81">
            <v>16.8</v>
          </cell>
          <cell r="B81">
            <v>341</v>
          </cell>
        </row>
        <row r="82">
          <cell r="A82">
            <v>16.899999999999999</v>
          </cell>
          <cell r="B82">
            <v>334</v>
          </cell>
        </row>
        <row r="83">
          <cell r="A83">
            <v>17</v>
          </cell>
          <cell r="B83">
            <v>327</v>
          </cell>
        </row>
        <row r="84">
          <cell r="A84">
            <v>17.100000000000001</v>
          </cell>
          <cell r="B84">
            <v>320</v>
          </cell>
        </row>
        <row r="85">
          <cell r="A85">
            <v>17.2</v>
          </cell>
          <cell r="B85">
            <v>314</v>
          </cell>
        </row>
        <row r="86">
          <cell r="A86">
            <v>17.3</v>
          </cell>
          <cell r="B86">
            <v>307</v>
          </cell>
        </row>
        <row r="87">
          <cell r="A87">
            <v>17.399999999999999</v>
          </cell>
          <cell r="B87">
            <v>301</v>
          </cell>
        </row>
        <row r="88">
          <cell r="A88">
            <v>17.5</v>
          </cell>
          <cell r="B88">
            <v>294</v>
          </cell>
        </row>
        <row r="89">
          <cell r="A89">
            <v>17.600000000000001</v>
          </cell>
          <cell r="B89">
            <v>288</v>
          </cell>
        </row>
        <row r="90">
          <cell r="A90">
            <v>17.7</v>
          </cell>
          <cell r="B90">
            <v>282</v>
          </cell>
        </row>
        <row r="91">
          <cell r="A91">
            <v>17.8</v>
          </cell>
          <cell r="B91">
            <v>275</v>
          </cell>
        </row>
        <row r="92">
          <cell r="A92">
            <v>17.899999999999999</v>
          </cell>
          <cell r="B92">
            <v>269</v>
          </cell>
        </row>
        <row r="93">
          <cell r="A93">
            <v>18</v>
          </cell>
          <cell r="B93">
            <v>263</v>
          </cell>
        </row>
        <row r="94">
          <cell r="A94">
            <v>18.100000000000001</v>
          </cell>
          <cell r="B94">
            <v>257</v>
          </cell>
        </row>
        <row r="95">
          <cell r="A95">
            <v>18.2</v>
          </cell>
          <cell r="B95">
            <v>251</v>
          </cell>
        </row>
        <row r="96">
          <cell r="A96">
            <v>18.3</v>
          </cell>
          <cell r="B96">
            <v>246</v>
          </cell>
        </row>
        <row r="97">
          <cell r="A97">
            <v>18.399999999999999</v>
          </cell>
          <cell r="B97">
            <v>240</v>
          </cell>
        </row>
        <row r="98">
          <cell r="A98">
            <v>18.5</v>
          </cell>
          <cell r="B98">
            <v>234</v>
          </cell>
        </row>
        <row r="99">
          <cell r="A99">
            <v>18.600000000000001</v>
          </cell>
          <cell r="B99">
            <v>228</v>
          </cell>
        </row>
        <row r="100">
          <cell r="A100">
            <v>18.7</v>
          </cell>
          <cell r="B100">
            <v>223</v>
          </cell>
        </row>
        <row r="101">
          <cell r="A101">
            <v>18.8</v>
          </cell>
          <cell r="B101">
            <v>217</v>
          </cell>
        </row>
        <row r="102">
          <cell r="A102">
            <v>18.899999999999999</v>
          </cell>
          <cell r="B102">
            <v>212</v>
          </cell>
        </row>
        <row r="103">
          <cell r="A103">
            <v>19</v>
          </cell>
          <cell r="B103">
            <v>206</v>
          </cell>
        </row>
        <row r="104">
          <cell r="A104">
            <v>19.100000000000001</v>
          </cell>
          <cell r="B104">
            <v>201</v>
          </cell>
        </row>
        <row r="105">
          <cell r="A105">
            <v>19.2</v>
          </cell>
          <cell r="B105">
            <v>196</v>
          </cell>
        </row>
        <row r="106">
          <cell r="A106">
            <v>19.3</v>
          </cell>
          <cell r="B106">
            <v>190</v>
          </cell>
        </row>
        <row r="107">
          <cell r="A107">
            <v>19.399999999999999</v>
          </cell>
          <cell r="B107">
            <v>185</v>
          </cell>
        </row>
        <row r="108">
          <cell r="A108">
            <v>19.5</v>
          </cell>
          <cell r="B108">
            <v>180</v>
          </cell>
        </row>
        <row r="109">
          <cell r="A109">
            <v>19.600000000000001</v>
          </cell>
          <cell r="B109">
            <v>175</v>
          </cell>
        </row>
        <row r="110">
          <cell r="A110">
            <v>19.7</v>
          </cell>
          <cell r="B110">
            <v>170</v>
          </cell>
        </row>
        <row r="111">
          <cell r="A111">
            <v>19.8</v>
          </cell>
          <cell r="B111">
            <v>165</v>
          </cell>
        </row>
        <row r="112">
          <cell r="A112">
            <v>19.899999999999999</v>
          </cell>
          <cell r="B112">
            <v>160</v>
          </cell>
        </row>
        <row r="113">
          <cell r="A113">
            <v>20</v>
          </cell>
          <cell r="B113">
            <v>155</v>
          </cell>
        </row>
        <row r="114">
          <cell r="A114">
            <v>20.100000000000001</v>
          </cell>
          <cell r="B114">
            <v>150</v>
          </cell>
        </row>
        <row r="115">
          <cell r="A115">
            <v>20.2</v>
          </cell>
          <cell r="B115">
            <v>146</v>
          </cell>
        </row>
        <row r="116">
          <cell r="A116">
            <v>20.3</v>
          </cell>
          <cell r="B116">
            <v>141</v>
          </cell>
        </row>
        <row r="117">
          <cell r="A117">
            <v>20.399999999999999</v>
          </cell>
          <cell r="B117">
            <v>136</v>
          </cell>
        </row>
        <row r="118">
          <cell r="A118">
            <v>20.5</v>
          </cell>
          <cell r="B118">
            <v>131</v>
          </cell>
        </row>
        <row r="119">
          <cell r="A119">
            <v>20.6</v>
          </cell>
          <cell r="B119">
            <v>127</v>
          </cell>
        </row>
        <row r="120">
          <cell r="A120">
            <v>20.7</v>
          </cell>
          <cell r="B120">
            <v>122</v>
          </cell>
        </row>
        <row r="121">
          <cell r="A121">
            <v>20.8</v>
          </cell>
          <cell r="B121">
            <v>118</v>
          </cell>
        </row>
        <row r="122">
          <cell r="A122">
            <v>20.9</v>
          </cell>
          <cell r="B122">
            <v>113</v>
          </cell>
        </row>
        <row r="123">
          <cell r="A123">
            <v>21</v>
          </cell>
          <cell r="B123">
            <v>109</v>
          </cell>
        </row>
        <row r="124">
          <cell r="A124">
            <v>21.1</v>
          </cell>
          <cell r="B124">
            <v>104</v>
          </cell>
        </row>
        <row r="125">
          <cell r="A125">
            <v>21.2</v>
          </cell>
          <cell r="B125">
            <v>100</v>
          </cell>
        </row>
        <row r="126">
          <cell r="A126">
            <v>21.3</v>
          </cell>
          <cell r="B126">
            <v>96</v>
          </cell>
        </row>
        <row r="127">
          <cell r="A127">
            <v>21.4</v>
          </cell>
          <cell r="B127">
            <v>92</v>
          </cell>
        </row>
        <row r="128">
          <cell r="A128">
            <v>21.5</v>
          </cell>
          <cell r="B128">
            <v>87</v>
          </cell>
        </row>
        <row r="129">
          <cell r="A129">
            <v>21.6</v>
          </cell>
          <cell r="B129">
            <v>83</v>
          </cell>
        </row>
        <row r="130">
          <cell r="A130">
            <v>21.7</v>
          </cell>
          <cell r="B130">
            <v>79</v>
          </cell>
        </row>
        <row r="131">
          <cell r="A131">
            <v>21.8</v>
          </cell>
          <cell r="B131">
            <v>75</v>
          </cell>
        </row>
        <row r="132">
          <cell r="A132">
            <v>21.9</v>
          </cell>
          <cell r="B132">
            <v>71</v>
          </cell>
        </row>
        <row r="133">
          <cell r="A133">
            <v>22</v>
          </cell>
          <cell r="B133">
            <v>67</v>
          </cell>
        </row>
        <row r="134">
          <cell r="A134">
            <v>22.1</v>
          </cell>
          <cell r="B134">
            <v>63</v>
          </cell>
        </row>
        <row r="135">
          <cell r="A135">
            <v>22.2</v>
          </cell>
          <cell r="B135">
            <v>59</v>
          </cell>
        </row>
        <row r="136">
          <cell r="A136">
            <v>22.3</v>
          </cell>
          <cell r="B136">
            <v>55</v>
          </cell>
        </row>
        <row r="137">
          <cell r="A137">
            <v>22.4</v>
          </cell>
          <cell r="B137">
            <v>51</v>
          </cell>
        </row>
        <row r="138">
          <cell r="A138">
            <v>22.5</v>
          </cell>
          <cell r="B138">
            <v>47</v>
          </cell>
        </row>
        <row r="139">
          <cell r="A139">
            <v>22.6</v>
          </cell>
          <cell r="B139">
            <v>43</v>
          </cell>
        </row>
        <row r="140">
          <cell r="A140">
            <v>22.7</v>
          </cell>
          <cell r="B140">
            <v>39</v>
          </cell>
        </row>
        <row r="141">
          <cell r="A141">
            <v>22.8</v>
          </cell>
          <cell r="B141">
            <v>36</v>
          </cell>
        </row>
        <row r="142">
          <cell r="A142">
            <v>22.9</v>
          </cell>
          <cell r="B142">
            <v>32</v>
          </cell>
        </row>
        <row r="143">
          <cell r="A143">
            <v>23</v>
          </cell>
          <cell r="B143">
            <v>28</v>
          </cell>
        </row>
        <row r="144">
          <cell r="A144">
            <v>23.1</v>
          </cell>
          <cell r="B144">
            <v>25</v>
          </cell>
        </row>
        <row r="145">
          <cell r="A145">
            <v>23.2</v>
          </cell>
          <cell r="B145">
            <v>21</v>
          </cell>
        </row>
        <row r="146">
          <cell r="A146">
            <v>23.3</v>
          </cell>
          <cell r="B146">
            <v>17</v>
          </cell>
        </row>
        <row r="147">
          <cell r="A147">
            <v>23.4</v>
          </cell>
          <cell r="B147">
            <v>14</v>
          </cell>
        </row>
        <row r="148">
          <cell r="A148">
            <v>23.5</v>
          </cell>
          <cell r="B148">
            <v>10</v>
          </cell>
        </row>
        <row r="149">
          <cell r="A149">
            <v>23.6</v>
          </cell>
          <cell r="B149">
            <v>7</v>
          </cell>
        </row>
        <row r="150">
          <cell r="A150">
            <v>23.7</v>
          </cell>
          <cell r="B150">
            <v>3</v>
          </cell>
        </row>
        <row r="151">
          <cell r="A151">
            <v>23.8</v>
          </cell>
          <cell r="B151" t="str">
            <v>ERR</v>
          </cell>
        </row>
        <row r="152">
          <cell r="A152">
            <v>23.9</v>
          </cell>
          <cell r="B152" t="str">
            <v>ERR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"/>
  <sheetViews>
    <sheetView tabSelected="1" workbookViewId="0">
      <selection activeCell="C8" sqref="C8"/>
    </sheetView>
  </sheetViews>
  <sheetFormatPr defaultRowHeight="15"/>
  <cols>
    <col min="3" max="3" width="21.5703125" customWidth="1"/>
    <col min="4" max="4" width="18.140625" customWidth="1"/>
    <col min="9" max="10" width="0" hidden="1" customWidth="1"/>
    <col min="13" max="15" width="0" hidden="1" customWidth="1"/>
  </cols>
  <sheetData>
    <row r="1" spans="1:21" ht="18.75">
      <c r="A1" s="1"/>
      <c r="B1" s="72" t="s">
        <v>0</v>
      </c>
      <c r="C1" s="2"/>
      <c r="D1" s="2"/>
      <c r="E1" s="3"/>
      <c r="F1" s="4"/>
      <c r="G1" s="5"/>
      <c r="H1" s="4"/>
      <c r="I1" s="6"/>
      <c r="J1" s="4"/>
      <c r="K1" s="3"/>
      <c r="L1" s="7"/>
      <c r="M1" s="7"/>
      <c r="N1" s="8"/>
      <c r="O1" s="7"/>
      <c r="P1" s="8"/>
      <c r="Q1" s="7"/>
      <c r="R1" s="9"/>
      <c r="S1" s="10"/>
      <c r="T1" s="11"/>
      <c r="U1" s="12"/>
    </row>
    <row r="2" spans="1:21" ht="18">
      <c r="A2" s="1"/>
      <c r="C2" s="2"/>
      <c r="D2" s="2"/>
      <c r="E2" s="3"/>
      <c r="F2" s="4"/>
      <c r="G2" s="5"/>
      <c r="H2" s="4"/>
      <c r="I2" s="6"/>
      <c r="J2" s="4"/>
      <c r="K2" s="3"/>
      <c r="L2" s="7"/>
      <c r="M2" s="7"/>
      <c r="N2" s="8"/>
      <c r="O2" s="7"/>
      <c r="P2" s="8"/>
      <c r="Q2" s="7"/>
      <c r="R2" s="9"/>
      <c r="S2" s="10"/>
      <c r="T2" s="11"/>
      <c r="U2" s="12"/>
    </row>
    <row r="3" spans="1:21" ht="18.75">
      <c r="B3" s="73" t="s">
        <v>57</v>
      </c>
      <c r="C3" s="74"/>
      <c r="D3" s="74"/>
      <c r="E3" s="3"/>
      <c r="F3" s="4"/>
      <c r="G3" s="5"/>
      <c r="H3" s="4"/>
      <c r="I3" s="6"/>
      <c r="J3" s="4"/>
      <c r="K3" s="3"/>
      <c r="L3" s="7"/>
      <c r="M3" s="7"/>
      <c r="N3" s="8"/>
      <c r="O3" s="7"/>
      <c r="P3" s="8"/>
      <c r="Q3" s="7"/>
      <c r="R3" s="9"/>
      <c r="S3" s="10"/>
      <c r="T3" s="11"/>
      <c r="U3" s="12"/>
    </row>
    <row r="4" spans="1:21" ht="18.75" thickBot="1">
      <c r="A4" s="13"/>
      <c r="B4" s="14"/>
      <c r="C4" s="15"/>
      <c r="D4" s="15"/>
      <c r="E4" s="16"/>
      <c r="F4" s="17"/>
      <c r="G4" s="18"/>
      <c r="H4" s="17"/>
      <c r="I4" s="19"/>
      <c r="J4" s="17"/>
      <c r="K4" s="16"/>
      <c r="L4" s="17"/>
      <c r="M4" s="17"/>
      <c r="N4" s="19"/>
      <c r="O4" s="17"/>
      <c r="P4" s="19"/>
      <c r="Q4" s="17"/>
      <c r="R4" s="17"/>
      <c r="S4" s="16"/>
      <c r="T4" s="20"/>
      <c r="U4" s="21"/>
    </row>
    <row r="5" spans="1:21" ht="15.75" thickBot="1">
      <c r="A5" s="22"/>
      <c r="B5" s="22"/>
      <c r="C5" s="23"/>
      <c r="D5" s="23"/>
      <c r="E5" s="24" t="s">
        <v>1</v>
      </c>
      <c r="F5" s="25"/>
      <c r="G5" s="26" t="s">
        <v>2</v>
      </c>
      <c r="H5" s="25"/>
      <c r="I5" s="27"/>
      <c r="J5" s="25"/>
      <c r="K5" s="28" t="s">
        <v>3</v>
      </c>
      <c r="L5" s="25"/>
      <c r="M5" s="29"/>
      <c r="N5" s="27" t="s">
        <v>2</v>
      </c>
      <c r="O5" s="25"/>
      <c r="P5" s="27"/>
      <c r="Q5" s="25"/>
      <c r="R5" s="30" t="s">
        <v>4</v>
      </c>
      <c r="S5" s="31" t="s">
        <v>5</v>
      </c>
      <c r="T5" s="32"/>
      <c r="U5" s="33" t="s">
        <v>6</v>
      </c>
    </row>
    <row r="6" spans="1:21" ht="15" customHeight="1" thickBot="1">
      <c r="A6" s="34" t="s">
        <v>7</v>
      </c>
      <c r="B6" s="35" t="s">
        <v>8</v>
      </c>
      <c r="C6" s="36" t="s">
        <v>9</v>
      </c>
      <c r="D6" s="37" t="s">
        <v>10</v>
      </c>
      <c r="E6" s="38" t="s">
        <v>11</v>
      </c>
      <c r="F6" s="39"/>
      <c r="G6" s="40" t="s">
        <v>12</v>
      </c>
      <c r="H6" s="39"/>
      <c r="I6" s="41" t="s">
        <v>13</v>
      </c>
      <c r="J6" s="39"/>
      <c r="K6" s="42">
        <v>200</v>
      </c>
      <c r="L6" s="39"/>
      <c r="M6" s="43"/>
      <c r="N6" s="41" t="s">
        <v>12</v>
      </c>
      <c r="O6" s="39"/>
      <c r="P6" s="41" t="s">
        <v>14</v>
      </c>
      <c r="Q6" s="39"/>
      <c r="R6" s="44" t="s">
        <v>15</v>
      </c>
      <c r="S6" s="45"/>
      <c r="T6" s="46"/>
      <c r="U6" s="47" t="s">
        <v>16</v>
      </c>
    </row>
    <row r="7" spans="1:21" ht="15" customHeight="1" thickBot="1">
      <c r="A7" s="48">
        <v>1</v>
      </c>
      <c r="B7" s="49">
        <v>11</v>
      </c>
      <c r="C7" s="50" t="s">
        <v>17</v>
      </c>
      <c r="D7" s="50" t="s">
        <v>18</v>
      </c>
      <c r="E7" s="51">
        <v>13.4</v>
      </c>
      <c r="F7" s="52">
        <f>IF(E7=0,0,VLOOKUP(E7,[1]Tables!$A$3:$B$152,2,TRUE))</f>
        <v>630</v>
      </c>
      <c r="G7" s="53">
        <v>4.68</v>
      </c>
      <c r="H7" s="52">
        <f t="shared" ref="H7:H33" si="0">IF(G7=0,0,TRUNC(0.188807*(((G7*100)-210)^1.41)))</f>
        <v>474</v>
      </c>
      <c r="I7" s="54"/>
      <c r="J7" s="55"/>
      <c r="K7" s="51">
        <v>28.6</v>
      </c>
      <c r="L7" s="52">
        <f t="shared" ref="L7:L33" si="1">IF(K7=0,0,TRUNC(4.99087*((42.26-K7)^1.81)))</f>
        <v>566</v>
      </c>
      <c r="M7" s="55"/>
      <c r="N7" s="54"/>
      <c r="O7" s="55"/>
      <c r="P7" s="54">
        <v>29.76</v>
      </c>
      <c r="Q7" s="52">
        <f t="shared" ref="Q7:Q33" si="2">IF(P7=0,0,TRUNC(15.9803*((P7-3.8)^1.04)))</f>
        <v>472</v>
      </c>
      <c r="R7" s="56">
        <v>2</v>
      </c>
      <c r="S7" s="51">
        <v>32.799999999999997</v>
      </c>
      <c r="T7" s="52">
        <f t="shared" ref="T7:T33" si="3">IF(R7+S7=0,0,TRUNC(0.11193*((254-(R7*60+S7))^1.88)))</f>
        <v>658</v>
      </c>
      <c r="U7" s="57">
        <f t="shared" ref="U7:U33" si="4">SUM(F7,H7,J7,L7,O7,Q7,T7)</f>
        <v>2800</v>
      </c>
    </row>
    <row r="8" spans="1:21" ht="15" customHeight="1" thickBot="1">
      <c r="A8" s="58">
        <v>2</v>
      </c>
      <c r="B8" s="59">
        <v>37</v>
      </c>
      <c r="C8" s="60" t="s">
        <v>19</v>
      </c>
      <c r="D8" s="60" t="s">
        <v>20</v>
      </c>
      <c r="E8" s="51">
        <v>12.7</v>
      </c>
      <c r="F8" s="52">
        <f>IF(E8=0,0,VLOOKUP(E8,[1]Tables!$A$3:$B$152,2,TRUE))</f>
        <v>710</v>
      </c>
      <c r="G8" s="53">
        <v>4.55</v>
      </c>
      <c r="H8" s="52">
        <f t="shared" si="0"/>
        <v>441</v>
      </c>
      <c r="I8" s="54">
        <v>0</v>
      </c>
      <c r="J8" s="52">
        <f>IF(I8=0,0,TRUNC(56.0211*((I8-1.5)^1.05)))</f>
        <v>0</v>
      </c>
      <c r="K8" s="51">
        <v>27.6</v>
      </c>
      <c r="L8" s="52">
        <f t="shared" si="1"/>
        <v>643</v>
      </c>
      <c r="M8" s="61"/>
      <c r="N8" s="54">
        <v>0</v>
      </c>
      <c r="O8" s="52">
        <f>IF(N8=0,0,TRUNC(0.188807*(((N8*100)-210)^1.41)))</f>
        <v>0</v>
      </c>
      <c r="P8" s="54">
        <v>25.69</v>
      </c>
      <c r="Q8" s="52">
        <f t="shared" si="2"/>
        <v>395</v>
      </c>
      <c r="R8" s="56">
        <v>2</v>
      </c>
      <c r="S8" s="51">
        <v>37.5</v>
      </c>
      <c r="T8" s="52">
        <f t="shared" si="3"/>
        <v>602</v>
      </c>
      <c r="U8" s="57">
        <f t="shared" si="4"/>
        <v>2791</v>
      </c>
    </row>
    <row r="9" spans="1:21" ht="15" customHeight="1" thickBot="1">
      <c r="A9" s="58">
        <v>3</v>
      </c>
      <c r="B9" s="59">
        <v>2</v>
      </c>
      <c r="C9" s="60" t="s">
        <v>21</v>
      </c>
      <c r="D9" s="60" t="s">
        <v>22</v>
      </c>
      <c r="E9" s="51">
        <v>12.8</v>
      </c>
      <c r="F9" s="52">
        <f>IF(E9=0,0,VLOOKUP(E9,[1]Tables!$A$3:$B$152,2,TRUE))</f>
        <v>698</v>
      </c>
      <c r="G9" s="53">
        <v>4.59</v>
      </c>
      <c r="H9" s="52">
        <f t="shared" si="0"/>
        <v>451</v>
      </c>
      <c r="I9" s="54"/>
      <c r="J9" s="55"/>
      <c r="K9" s="51">
        <v>28.5</v>
      </c>
      <c r="L9" s="52">
        <f t="shared" si="1"/>
        <v>574</v>
      </c>
      <c r="M9" s="55"/>
      <c r="N9" s="54"/>
      <c r="O9" s="55"/>
      <c r="P9" s="54">
        <v>24.82</v>
      </c>
      <c r="Q9" s="52">
        <f t="shared" si="2"/>
        <v>379</v>
      </c>
      <c r="R9" s="56">
        <v>2</v>
      </c>
      <c r="S9" s="51">
        <v>40.6</v>
      </c>
      <c r="T9" s="52">
        <f t="shared" si="3"/>
        <v>566</v>
      </c>
      <c r="U9" s="57">
        <f t="shared" si="4"/>
        <v>2668</v>
      </c>
    </row>
    <row r="10" spans="1:21" ht="15" customHeight="1" thickBot="1">
      <c r="A10" s="58">
        <v>4</v>
      </c>
      <c r="B10" s="59">
        <v>25</v>
      </c>
      <c r="C10" s="60" t="s">
        <v>23</v>
      </c>
      <c r="D10" s="60" t="s">
        <v>24</v>
      </c>
      <c r="E10" s="51">
        <v>12.6</v>
      </c>
      <c r="F10" s="52">
        <f>IF(E10=0,0,VLOOKUP(E10,[1]Tables!$A$3:$B$152,2,TRUE))</f>
        <v>722</v>
      </c>
      <c r="G10" s="53">
        <v>4.8600000000000003</v>
      </c>
      <c r="H10" s="52">
        <f t="shared" si="0"/>
        <v>522</v>
      </c>
      <c r="I10" s="54"/>
      <c r="J10" s="55"/>
      <c r="K10" s="51">
        <v>27.2</v>
      </c>
      <c r="L10" s="52">
        <f t="shared" si="1"/>
        <v>676</v>
      </c>
      <c r="M10" s="55"/>
      <c r="N10" s="54"/>
      <c r="O10" s="55"/>
      <c r="P10" s="54">
        <v>16.05</v>
      </c>
      <c r="Q10" s="52">
        <f t="shared" si="2"/>
        <v>216</v>
      </c>
      <c r="R10" s="56">
        <v>2</v>
      </c>
      <c r="S10" s="51">
        <v>45.6</v>
      </c>
      <c r="T10" s="52">
        <f t="shared" si="3"/>
        <v>510</v>
      </c>
      <c r="U10" s="57">
        <f t="shared" si="4"/>
        <v>2646</v>
      </c>
    </row>
    <row r="11" spans="1:21" ht="15" customHeight="1" thickBot="1">
      <c r="A11" s="58">
        <v>5</v>
      </c>
      <c r="B11" s="59">
        <v>7</v>
      </c>
      <c r="C11" s="60" t="s">
        <v>25</v>
      </c>
      <c r="D11" s="60" t="s">
        <v>26</v>
      </c>
      <c r="E11" s="51">
        <v>13.9</v>
      </c>
      <c r="F11" s="52">
        <f>IF(E11=0,0,VLOOKUP(E11,[1]Tables!$A$3:$B$152,2,TRUE))</f>
        <v>578</v>
      </c>
      <c r="G11" s="53">
        <v>4.6900000000000004</v>
      </c>
      <c r="H11" s="52">
        <f t="shared" si="0"/>
        <v>477</v>
      </c>
      <c r="I11" s="54"/>
      <c r="J11" s="55"/>
      <c r="K11" s="51">
        <v>28.1</v>
      </c>
      <c r="L11" s="52">
        <f t="shared" si="1"/>
        <v>604</v>
      </c>
      <c r="M11" s="55"/>
      <c r="N11" s="54"/>
      <c r="O11" s="55"/>
      <c r="P11" s="54">
        <v>13.12</v>
      </c>
      <c r="Q11" s="52">
        <f t="shared" si="2"/>
        <v>162</v>
      </c>
      <c r="R11" s="56">
        <v>2</v>
      </c>
      <c r="S11" s="51">
        <v>40.1</v>
      </c>
      <c r="T11" s="52">
        <f t="shared" si="3"/>
        <v>572</v>
      </c>
      <c r="U11" s="57">
        <f t="shared" si="4"/>
        <v>2393</v>
      </c>
    </row>
    <row r="12" spans="1:21" ht="15" customHeight="1" thickBot="1">
      <c r="A12" s="58">
        <v>6</v>
      </c>
      <c r="B12" s="59">
        <v>21</v>
      </c>
      <c r="C12" s="60" t="s">
        <v>27</v>
      </c>
      <c r="D12" s="60" t="s">
        <v>28</v>
      </c>
      <c r="E12" s="51">
        <v>13.8</v>
      </c>
      <c r="F12" s="52">
        <f>IF(E12=0,0,VLOOKUP(E12,[1]Tables!$A$3:$B$152,2,TRUE))</f>
        <v>588</v>
      </c>
      <c r="G12" s="53">
        <v>4.1500000000000004</v>
      </c>
      <c r="H12" s="52">
        <f t="shared" si="0"/>
        <v>343</v>
      </c>
      <c r="I12" s="54"/>
      <c r="J12" s="55"/>
      <c r="K12" s="51">
        <v>28.7</v>
      </c>
      <c r="L12" s="52">
        <f t="shared" si="1"/>
        <v>559</v>
      </c>
      <c r="M12" s="55"/>
      <c r="N12" s="54"/>
      <c r="O12" s="55"/>
      <c r="P12" s="54">
        <v>16.32</v>
      </c>
      <c r="Q12" s="52">
        <f t="shared" si="2"/>
        <v>221</v>
      </c>
      <c r="R12" s="56">
        <v>2</v>
      </c>
      <c r="S12" s="51">
        <v>32.1</v>
      </c>
      <c r="T12" s="52">
        <f t="shared" si="3"/>
        <v>667</v>
      </c>
      <c r="U12" s="57">
        <f t="shared" si="4"/>
        <v>2378</v>
      </c>
    </row>
    <row r="13" spans="1:21" ht="15" customHeight="1" thickBot="1">
      <c r="A13" s="58">
        <v>7</v>
      </c>
      <c r="B13" s="59">
        <v>9</v>
      </c>
      <c r="C13" s="60" t="s">
        <v>29</v>
      </c>
      <c r="D13" s="60" t="s">
        <v>30</v>
      </c>
      <c r="E13" s="51">
        <v>13.6</v>
      </c>
      <c r="F13" s="52">
        <f>IF(E13=0,0,VLOOKUP(E13,[1]Tables!$A$3:$B$152,2,TRUE))</f>
        <v>609</v>
      </c>
      <c r="G13" s="53">
        <v>4.4400000000000004</v>
      </c>
      <c r="H13" s="52">
        <f t="shared" si="0"/>
        <v>413</v>
      </c>
      <c r="I13" s="54">
        <v>0</v>
      </c>
      <c r="J13" s="52">
        <f>IF(I13=0,0,TRUNC(56.0211*((I13-1.5)^1.05)))</f>
        <v>0</v>
      </c>
      <c r="K13" s="51">
        <v>28</v>
      </c>
      <c r="L13" s="52">
        <f t="shared" si="1"/>
        <v>612</v>
      </c>
      <c r="M13" s="61"/>
      <c r="N13" s="54">
        <v>0</v>
      </c>
      <c r="O13" s="52">
        <f>IF(N13=0,0,TRUNC(0.188807*(((N13*100)-210)^1.41)))</f>
        <v>0</v>
      </c>
      <c r="P13" s="54">
        <v>20.87</v>
      </c>
      <c r="Q13" s="52">
        <f t="shared" si="2"/>
        <v>305</v>
      </c>
      <c r="R13" s="56">
        <v>2</v>
      </c>
      <c r="S13" s="51">
        <v>56.3</v>
      </c>
      <c r="T13" s="52">
        <f t="shared" si="3"/>
        <v>400</v>
      </c>
      <c r="U13" s="57">
        <f t="shared" si="4"/>
        <v>2339</v>
      </c>
    </row>
    <row r="14" spans="1:21" ht="15" customHeight="1" thickBot="1">
      <c r="A14" s="58">
        <v>8</v>
      </c>
      <c r="B14" s="59">
        <v>10</v>
      </c>
      <c r="C14" s="60" t="s">
        <v>31</v>
      </c>
      <c r="D14" s="60" t="s">
        <v>32</v>
      </c>
      <c r="E14" s="51">
        <v>16.399999999999999</v>
      </c>
      <c r="F14" s="52">
        <f>IF(E14=0,0,VLOOKUP(E14,[1]Tables!$A$3:$B$152,2,TRUE))</f>
        <v>369</v>
      </c>
      <c r="G14" s="53">
        <v>4.43</v>
      </c>
      <c r="H14" s="52">
        <f t="shared" si="0"/>
        <v>411</v>
      </c>
      <c r="I14" s="54"/>
      <c r="J14" s="55"/>
      <c r="K14" s="51">
        <v>28</v>
      </c>
      <c r="L14" s="52">
        <f t="shared" si="1"/>
        <v>612</v>
      </c>
      <c r="M14" s="55"/>
      <c r="N14" s="54"/>
      <c r="O14" s="55"/>
      <c r="P14" s="54">
        <v>13.91</v>
      </c>
      <c r="Q14" s="52">
        <f t="shared" si="2"/>
        <v>177</v>
      </c>
      <c r="R14" s="56">
        <v>2</v>
      </c>
      <c r="S14" s="51">
        <v>29.5</v>
      </c>
      <c r="T14" s="52">
        <f t="shared" si="3"/>
        <v>699</v>
      </c>
      <c r="U14" s="57">
        <f t="shared" si="4"/>
        <v>2268</v>
      </c>
    </row>
    <row r="15" spans="1:21" ht="15" customHeight="1" thickBot="1">
      <c r="A15" s="58">
        <v>9</v>
      </c>
      <c r="B15" s="59">
        <v>35</v>
      </c>
      <c r="C15" s="60" t="s">
        <v>33</v>
      </c>
      <c r="D15" s="60" t="s">
        <v>34</v>
      </c>
      <c r="E15" s="51">
        <v>14.6</v>
      </c>
      <c r="F15" s="52">
        <f>IF(E15=0,0,VLOOKUP(E15,[1]Tables!$A$3:$B$152,2,TRUE))</f>
        <v>511</v>
      </c>
      <c r="G15" s="53">
        <v>3.85</v>
      </c>
      <c r="H15" s="52">
        <f t="shared" si="0"/>
        <v>274</v>
      </c>
      <c r="I15" s="54">
        <v>0</v>
      </c>
      <c r="J15" s="52">
        <f>IF(I15=0,0,TRUNC(56.0211*((I15-1.5)^1.05)))</f>
        <v>0</v>
      </c>
      <c r="K15" s="51">
        <v>28.4</v>
      </c>
      <c r="L15" s="52">
        <f t="shared" si="1"/>
        <v>581</v>
      </c>
      <c r="M15" s="61"/>
      <c r="N15" s="54">
        <v>0</v>
      </c>
      <c r="O15" s="52">
        <f>IF(N15=0,0,TRUNC(0.188807*(((N15*100)-210)^1.41)))</f>
        <v>0</v>
      </c>
      <c r="P15" s="54">
        <v>11.71</v>
      </c>
      <c r="Q15" s="52">
        <f t="shared" si="2"/>
        <v>137</v>
      </c>
      <c r="R15" s="56">
        <v>2</v>
      </c>
      <c r="S15" s="51">
        <v>40.200000000000003</v>
      </c>
      <c r="T15" s="52">
        <f t="shared" si="3"/>
        <v>571</v>
      </c>
      <c r="U15" s="57">
        <f t="shared" si="4"/>
        <v>2074</v>
      </c>
    </row>
    <row r="16" spans="1:21" ht="15" customHeight="1" thickBot="1">
      <c r="A16" s="58">
        <v>10</v>
      </c>
      <c r="B16" s="59">
        <v>26</v>
      </c>
      <c r="C16" s="60" t="s">
        <v>35</v>
      </c>
      <c r="D16" s="60" t="s">
        <v>24</v>
      </c>
      <c r="E16" s="51">
        <v>14.8</v>
      </c>
      <c r="F16" s="52">
        <f>IF(E16=0,0,VLOOKUP(E16,[1]Tables!$A$3:$B$152,2,TRUE))</f>
        <v>497</v>
      </c>
      <c r="G16" s="53">
        <v>3.97</v>
      </c>
      <c r="H16" s="52">
        <f t="shared" si="0"/>
        <v>301</v>
      </c>
      <c r="I16" s="54"/>
      <c r="J16" s="55"/>
      <c r="K16" s="51">
        <v>28.9</v>
      </c>
      <c r="L16" s="52">
        <f t="shared" si="1"/>
        <v>544</v>
      </c>
      <c r="M16" s="55"/>
      <c r="N16" s="54"/>
      <c r="O16" s="55"/>
      <c r="P16" s="54">
        <v>9.9700000000000006</v>
      </c>
      <c r="Q16" s="52">
        <f t="shared" si="2"/>
        <v>106</v>
      </c>
      <c r="R16" s="56">
        <v>2</v>
      </c>
      <c r="S16" s="51">
        <v>38.299999999999997</v>
      </c>
      <c r="T16" s="52">
        <f t="shared" si="3"/>
        <v>593</v>
      </c>
      <c r="U16" s="57">
        <f t="shared" si="4"/>
        <v>2041</v>
      </c>
    </row>
    <row r="17" spans="1:21" ht="15" customHeight="1" thickBot="1">
      <c r="A17" s="58">
        <v>11</v>
      </c>
      <c r="B17" s="59">
        <v>33</v>
      </c>
      <c r="C17" s="60" t="s">
        <v>36</v>
      </c>
      <c r="D17" s="60" t="s">
        <v>37</v>
      </c>
      <c r="E17" s="51">
        <v>16.100000000000001</v>
      </c>
      <c r="F17" s="52">
        <f>IF(E17=0,0,VLOOKUP(E17,[1]Tables!$A$3:$B$152,2,TRUE))</f>
        <v>391</v>
      </c>
      <c r="G17" s="53">
        <v>3.9</v>
      </c>
      <c r="H17" s="52">
        <f t="shared" si="0"/>
        <v>285</v>
      </c>
      <c r="I17" s="54"/>
      <c r="J17" s="55"/>
      <c r="K17" s="51">
        <v>29.5</v>
      </c>
      <c r="L17" s="52">
        <f t="shared" si="1"/>
        <v>500</v>
      </c>
      <c r="M17" s="55"/>
      <c r="N17" s="54"/>
      <c r="O17" s="55"/>
      <c r="P17" s="54">
        <v>11.98</v>
      </c>
      <c r="Q17" s="52">
        <f t="shared" si="2"/>
        <v>142</v>
      </c>
      <c r="R17" s="56">
        <v>2</v>
      </c>
      <c r="S17" s="51">
        <v>36.299999999999997</v>
      </c>
      <c r="T17" s="52">
        <f t="shared" si="3"/>
        <v>616</v>
      </c>
      <c r="U17" s="57">
        <f t="shared" si="4"/>
        <v>1934</v>
      </c>
    </row>
    <row r="18" spans="1:21" ht="15" customHeight="1" thickBot="1">
      <c r="A18" s="58">
        <v>12</v>
      </c>
      <c r="B18" s="59">
        <v>3</v>
      </c>
      <c r="C18" s="60" t="s">
        <v>38</v>
      </c>
      <c r="D18" s="60" t="s">
        <v>22</v>
      </c>
      <c r="E18" s="51">
        <v>16.5</v>
      </c>
      <c r="F18" s="52">
        <f>IF(E18=0,0,VLOOKUP(E18,[1]Tables!$A$3:$B$152,2,TRUE))</f>
        <v>362</v>
      </c>
      <c r="G18" s="53">
        <v>3.91</v>
      </c>
      <c r="H18" s="52">
        <f t="shared" si="0"/>
        <v>287</v>
      </c>
      <c r="I18" s="54">
        <v>0</v>
      </c>
      <c r="J18" s="52">
        <f>IF(I18=0,0,TRUNC(56.0211*((I18-1.5)^1.05)))</f>
        <v>0</v>
      </c>
      <c r="K18" s="51">
        <v>31</v>
      </c>
      <c r="L18" s="52">
        <f t="shared" si="1"/>
        <v>399</v>
      </c>
      <c r="M18" s="61"/>
      <c r="N18" s="54">
        <v>0</v>
      </c>
      <c r="O18" s="52">
        <f>IF(N18=0,0,TRUNC(0.188807*(((N18*100)-210)^1.41)))</f>
        <v>0</v>
      </c>
      <c r="P18" s="54">
        <v>19.7</v>
      </c>
      <c r="Q18" s="52">
        <f t="shared" si="2"/>
        <v>283</v>
      </c>
      <c r="R18" s="56">
        <v>2</v>
      </c>
      <c r="S18" s="51">
        <v>41.2</v>
      </c>
      <c r="T18" s="52">
        <f t="shared" si="3"/>
        <v>559</v>
      </c>
      <c r="U18" s="57">
        <f t="shared" si="4"/>
        <v>1890</v>
      </c>
    </row>
    <row r="19" spans="1:21" ht="15" customHeight="1" thickBot="1">
      <c r="A19" s="58">
        <v>13</v>
      </c>
      <c r="B19" s="59">
        <v>14</v>
      </c>
      <c r="C19" s="60" t="s">
        <v>39</v>
      </c>
      <c r="D19" s="60" t="s">
        <v>40</v>
      </c>
      <c r="E19" s="51">
        <v>16.100000000000001</v>
      </c>
      <c r="F19" s="52">
        <f>IF(E19=0,0,VLOOKUP(E19,[1]Tables!$A$3:$B$152,2,TRUE))</f>
        <v>391</v>
      </c>
      <c r="G19" s="53">
        <v>3.88</v>
      </c>
      <c r="H19" s="52">
        <f t="shared" si="0"/>
        <v>281</v>
      </c>
      <c r="I19" s="54">
        <v>0</v>
      </c>
      <c r="J19" s="52">
        <f>IF(I19=0,0,TRUNC(56.0211*((I19-1.5)^1.05)))</f>
        <v>0</v>
      </c>
      <c r="K19" s="51">
        <v>29.9</v>
      </c>
      <c r="L19" s="52">
        <f t="shared" si="1"/>
        <v>472</v>
      </c>
      <c r="M19" s="61"/>
      <c r="N19" s="54">
        <v>0</v>
      </c>
      <c r="O19" s="52">
        <f>IF(N19=0,0,TRUNC(0.188807*(((N19*100)-210)^1.41)))</f>
        <v>0</v>
      </c>
      <c r="P19" s="54">
        <v>14.21</v>
      </c>
      <c r="Q19" s="52">
        <f t="shared" si="2"/>
        <v>182</v>
      </c>
      <c r="R19" s="56">
        <v>2</v>
      </c>
      <c r="S19" s="51">
        <v>44.9</v>
      </c>
      <c r="T19" s="52">
        <f t="shared" si="3"/>
        <v>518</v>
      </c>
      <c r="U19" s="57">
        <f t="shared" si="4"/>
        <v>1844</v>
      </c>
    </row>
    <row r="20" spans="1:21" ht="15" customHeight="1" thickBot="1">
      <c r="A20" s="58">
        <v>14</v>
      </c>
      <c r="B20" s="59">
        <v>13</v>
      </c>
      <c r="C20" s="60" t="s">
        <v>41</v>
      </c>
      <c r="D20" s="60" t="s">
        <v>40</v>
      </c>
      <c r="E20" s="51">
        <v>14.3</v>
      </c>
      <c r="F20" s="52">
        <f>IF(E20=0,0,VLOOKUP(E20,[1]Tables!$A$3:$B$152,2,TRUE))</f>
        <v>539</v>
      </c>
      <c r="G20" s="53">
        <v>4.4000000000000004</v>
      </c>
      <c r="H20" s="52">
        <f t="shared" si="0"/>
        <v>403</v>
      </c>
      <c r="I20" s="54"/>
      <c r="J20" s="55"/>
      <c r="K20" s="51">
        <v>30.2</v>
      </c>
      <c r="L20" s="52">
        <f t="shared" si="1"/>
        <v>452</v>
      </c>
      <c r="M20" s="55"/>
      <c r="N20" s="54"/>
      <c r="O20" s="55"/>
      <c r="P20" s="54">
        <v>11.31</v>
      </c>
      <c r="Q20" s="52">
        <f t="shared" si="2"/>
        <v>130</v>
      </c>
      <c r="R20" s="56">
        <v>3</v>
      </c>
      <c r="S20" s="51">
        <v>12.5</v>
      </c>
      <c r="T20" s="52">
        <f t="shared" si="3"/>
        <v>258</v>
      </c>
      <c r="U20" s="57">
        <f t="shared" si="4"/>
        <v>1782</v>
      </c>
    </row>
    <row r="21" spans="1:21" ht="15" customHeight="1" thickBot="1">
      <c r="A21" s="58">
        <v>15</v>
      </c>
      <c r="B21" s="59">
        <v>28</v>
      </c>
      <c r="C21" s="60" t="s">
        <v>42</v>
      </c>
      <c r="D21" s="60" t="s">
        <v>24</v>
      </c>
      <c r="E21" s="51">
        <v>16.899999999999999</v>
      </c>
      <c r="F21" s="52">
        <f>IF(E21=0,0,VLOOKUP(E21,[1]Tables!$A$3:$B$152,2,TRUE))</f>
        <v>334</v>
      </c>
      <c r="G21" s="53">
        <v>3.33</v>
      </c>
      <c r="H21" s="52">
        <f t="shared" si="0"/>
        <v>167</v>
      </c>
      <c r="I21" s="54">
        <v>0</v>
      </c>
      <c r="J21" s="52">
        <f>IF(I21=0,0,TRUNC(56.0211*((I21-1.5)^1.05)))</f>
        <v>0</v>
      </c>
      <c r="K21" s="51">
        <v>31</v>
      </c>
      <c r="L21" s="52">
        <f t="shared" si="1"/>
        <v>399</v>
      </c>
      <c r="M21" s="61"/>
      <c r="N21" s="54">
        <v>0</v>
      </c>
      <c r="O21" s="52">
        <f>IF(N21=0,0,TRUNC(0.188807*(((N21*100)-210)^1.41)))</f>
        <v>0</v>
      </c>
      <c r="P21" s="54">
        <v>19.25</v>
      </c>
      <c r="Q21" s="52">
        <f t="shared" si="2"/>
        <v>275</v>
      </c>
      <c r="R21" s="56">
        <v>2</v>
      </c>
      <c r="S21" s="51">
        <v>50.7</v>
      </c>
      <c r="T21" s="52">
        <f t="shared" si="3"/>
        <v>456</v>
      </c>
      <c r="U21" s="57">
        <f t="shared" si="4"/>
        <v>1631</v>
      </c>
    </row>
    <row r="22" spans="1:21" ht="15" customHeight="1" thickBot="1">
      <c r="A22" s="58">
        <v>16</v>
      </c>
      <c r="B22" s="59">
        <v>18</v>
      </c>
      <c r="C22" s="62" t="s">
        <v>43</v>
      </c>
      <c r="D22" s="60" t="s">
        <v>44</v>
      </c>
      <c r="E22" s="51">
        <v>16.100000000000001</v>
      </c>
      <c r="F22" s="52">
        <f>IF(E22=0,0,VLOOKUP(E22,[1]Tables!$A$3:$B$152,2,TRUE))</f>
        <v>391</v>
      </c>
      <c r="G22" s="53">
        <v>4.21</v>
      </c>
      <c r="H22" s="52">
        <f t="shared" si="0"/>
        <v>357</v>
      </c>
      <c r="I22" s="54"/>
      <c r="J22" s="55"/>
      <c r="K22" s="51">
        <v>28.7</v>
      </c>
      <c r="L22" s="52">
        <f t="shared" si="1"/>
        <v>559</v>
      </c>
      <c r="M22" s="55"/>
      <c r="N22" s="54"/>
      <c r="O22" s="55"/>
      <c r="P22" s="54">
        <v>11.85</v>
      </c>
      <c r="Q22" s="52">
        <f t="shared" si="2"/>
        <v>139</v>
      </c>
      <c r="R22" s="56">
        <v>3</v>
      </c>
      <c r="S22" s="51">
        <v>24.5</v>
      </c>
      <c r="T22" s="52">
        <f t="shared" si="3"/>
        <v>171</v>
      </c>
      <c r="U22" s="57">
        <f t="shared" si="4"/>
        <v>1617</v>
      </c>
    </row>
    <row r="23" spans="1:21" ht="15" customHeight="1" thickBot="1">
      <c r="A23" s="58">
        <v>17</v>
      </c>
      <c r="B23" s="59">
        <v>5</v>
      </c>
      <c r="C23" s="60" t="s">
        <v>45</v>
      </c>
      <c r="D23" s="60" t="s">
        <v>26</v>
      </c>
      <c r="E23" s="51">
        <v>17.3</v>
      </c>
      <c r="F23" s="52">
        <f>IF(E23=0,0,VLOOKUP(E23,[1]Tables!$A$3:$B$152,2,TRUE))</f>
        <v>307</v>
      </c>
      <c r="G23" s="53">
        <v>3.69</v>
      </c>
      <c r="H23" s="52">
        <f t="shared" si="0"/>
        <v>239</v>
      </c>
      <c r="I23" s="54"/>
      <c r="J23" s="55"/>
      <c r="K23" s="51">
        <v>31.6</v>
      </c>
      <c r="L23" s="52">
        <f t="shared" si="1"/>
        <v>361</v>
      </c>
      <c r="M23" s="55"/>
      <c r="N23" s="54"/>
      <c r="O23" s="55"/>
      <c r="P23" s="54">
        <v>10.58</v>
      </c>
      <c r="Q23" s="52">
        <f t="shared" si="2"/>
        <v>116</v>
      </c>
      <c r="R23" s="56">
        <v>2</v>
      </c>
      <c r="S23" s="51">
        <v>50.8</v>
      </c>
      <c r="T23" s="52">
        <f t="shared" si="3"/>
        <v>455</v>
      </c>
      <c r="U23" s="57">
        <f t="shared" si="4"/>
        <v>1478</v>
      </c>
    </row>
    <row r="24" spans="1:21" ht="15" customHeight="1" thickBot="1">
      <c r="A24" s="58">
        <v>18</v>
      </c>
      <c r="B24" s="59">
        <v>1</v>
      </c>
      <c r="C24" s="60" t="s">
        <v>46</v>
      </c>
      <c r="D24" s="60" t="s">
        <v>22</v>
      </c>
      <c r="E24" s="63">
        <v>15.1</v>
      </c>
      <c r="F24" s="52">
        <f>IF(E24=0,0,VLOOKUP(E24,[1]Tables!$A$3:$B$152,2,TRUE))</f>
        <v>471</v>
      </c>
      <c r="G24" s="53">
        <v>3.74</v>
      </c>
      <c r="H24" s="52">
        <f t="shared" si="0"/>
        <v>250</v>
      </c>
      <c r="I24" s="54"/>
      <c r="J24" s="55"/>
      <c r="K24" s="51">
        <v>31.5</v>
      </c>
      <c r="L24" s="52">
        <f t="shared" si="1"/>
        <v>367</v>
      </c>
      <c r="M24" s="55"/>
      <c r="N24" s="54"/>
      <c r="O24" s="55"/>
      <c r="P24" s="54">
        <v>8.8800000000000008</v>
      </c>
      <c r="Q24" s="52">
        <f t="shared" si="2"/>
        <v>86</v>
      </c>
      <c r="R24" s="56">
        <v>3</v>
      </c>
      <c r="S24" s="51">
        <v>13.6</v>
      </c>
      <c r="T24" s="52">
        <f t="shared" si="3"/>
        <v>249</v>
      </c>
      <c r="U24" s="57">
        <f t="shared" si="4"/>
        <v>1423</v>
      </c>
    </row>
    <row r="25" spans="1:21" ht="15" customHeight="1" thickBot="1">
      <c r="A25" s="58">
        <v>19</v>
      </c>
      <c r="B25" s="59">
        <v>27</v>
      </c>
      <c r="C25" s="60" t="s">
        <v>47</v>
      </c>
      <c r="D25" s="60" t="s">
        <v>24</v>
      </c>
      <c r="E25" s="51">
        <v>16.2</v>
      </c>
      <c r="F25" s="52">
        <f>IF(E25=0,0,VLOOKUP(E25,[1]Tables!$A$3:$B$152,2,TRUE))</f>
        <v>384</v>
      </c>
      <c r="G25" s="53">
        <v>3.6</v>
      </c>
      <c r="H25" s="52">
        <f t="shared" si="0"/>
        <v>220</v>
      </c>
      <c r="I25" s="54"/>
      <c r="J25" s="55"/>
      <c r="K25" s="51">
        <v>32.1</v>
      </c>
      <c r="L25" s="52">
        <f t="shared" si="1"/>
        <v>331</v>
      </c>
      <c r="M25" s="55"/>
      <c r="N25" s="54"/>
      <c r="O25" s="55"/>
      <c r="P25" s="54">
        <v>19.96</v>
      </c>
      <c r="Q25" s="52">
        <f t="shared" si="2"/>
        <v>288</v>
      </c>
      <c r="R25" s="56">
        <v>3</v>
      </c>
      <c r="S25" s="51">
        <v>22.7</v>
      </c>
      <c r="T25" s="52">
        <f t="shared" si="3"/>
        <v>183</v>
      </c>
      <c r="U25" s="57">
        <f t="shared" si="4"/>
        <v>1406</v>
      </c>
    </row>
    <row r="26" spans="1:21" ht="15" customHeight="1" thickBot="1">
      <c r="A26" s="58">
        <v>20</v>
      </c>
      <c r="B26" s="59">
        <v>4</v>
      </c>
      <c r="C26" s="60" t="s">
        <v>48</v>
      </c>
      <c r="D26" s="60" t="s">
        <v>22</v>
      </c>
      <c r="E26" s="51">
        <v>18.3</v>
      </c>
      <c r="F26" s="52">
        <f>IF(E26=0,0,VLOOKUP(E26,[1]Tables!$A$3:$B$152,2,TRUE))</f>
        <v>246</v>
      </c>
      <c r="G26" s="53">
        <v>3.88</v>
      </c>
      <c r="H26" s="52">
        <f t="shared" si="0"/>
        <v>281</v>
      </c>
      <c r="I26" s="54"/>
      <c r="J26" s="55"/>
      <c r="K26" s="51">
        <v>31.1</v>
      </c>
      <c r="L26" s="52">
        <f t="shared" si="1"/>
        <v>393</v>
      </c>
      <c r="M26" s="55"/>
      <c r="N26" s="54"/>
      <c r="O26" s="55"/>
      <c r="P26" s="54">
        <v>13.22</v>
      </c>
      <c r="Q26" s="52">
        <f t="shared" si="2"/>
        <v>164</v>
      </c>
      <c r="R26" s="56">
        <v>3</v>
      </c>
      <c r="S26" s="51">
        <v>15.6</v>
      </c>
      <c r="T26" s="52">
        <f t="shared" si="3"/>
        <v>234</v>
      </c>
      <c r="U26" s="57">
        <f t="shared" si="4"/>
        <v>1318</v>
      </c>
    </row>
    <row r="27" spans="1:21" ht="15" customHeight="1" thickBot="1">
      <c r="A27" s="58">
        <v>21</v>
      </c>
      <c r="B27" s="59">
        <v>34</v>
      </c>
      <c r="C27" s="60" t="s">
        <v>49</v>
      </c>
      <c r="D27" s="60" t="s">
        <v>37</v>
      </c>
      <c r="E27" s="51">
        <v>16</v>
      </c>
      <c r="F27" s="52">
        <f>IF(E27=0,0,VLOOKUP(E27,[1]Tables!$A$3:$B$152,2,TRUE))</f>
        <v>399</v>
      </c>
      <c r="G27" s="53">
        <v>3.71</v>
      </c>
      <c r="H27" s="52">
        <f t="shared" si="0"/>
        <v>244</v>
      </c>
      <c r="I27" s="54">
        <v>0</v>
      </c>
      <c r="J27" s="52">
        <f>IF(I27=0,0,TRUNC(56.0211*((I27-1.5)^1.05)))</f>
        <v>0</v>
      </c>
      <c r="K27" s="51">
        <v>31.6</v>
      </c>
      <c r="L27" s="52">
        <f t="shared" si="1"/>
        <v>361</v>
      </c>
      <c r="M27" s="61"/>
      <c r="N27" s="54">
        <v>0</v>
      </c>
      <c r="O27" s="52">
        <f>IF(N27=0,0,TRUNC(0.188807*(((N27*100)-210)^1.41)))</f>
        <v>0</v>
      </c>
      <c r="P27" s="54">
        <v>11.48</v>
      </c>
      <c r="Q27" s="52">
        <f t="shared" si="2"/>
        <v>133</v>
      </c>
      <c r="R27" s="56">
        <v>3</v>
      </c>
      <c r="S27" s="51">
        <v>23.7</v>
      </c>
      <c r="T27" s="52">
        <f t="shared" si="3"/>
        <v>176</v>
      </c>
      <c r="U27" s="57">
        <f t="shared" si="4"/>
        <v>1313</v>
      </c>
    </row>
    <row r="28" spans="1:21" ht="15" customHeight="1" thickBot="1">
      <c r="A28" s="58">
        <v>22</v>
      </c>
      <c r="B28" s="59">
        <v>38</v>
      </c>
      <c r="C28" s="60" t="s">
        <v>50</v>
      </c>
      <c r="D28" s="60" t="s">
        <v>20</v>
      </c>
      <c r="E28" s="51">
        <v>15.3</v>
      </c>
      <c r="F28" s="52">
        <f>IF(E28=0,0,VLOOKUP(E28,[1]Tables!$A$3:$B$152,2,TRUE))</f>
        <v>454</v>
      </c>
      <c r="G28" s="53">
        <v>3.23</v>
      </c>
      <c r="H28" s="52">
        <f t="shared" si="0"/>
        <v>148</v>
      </c>
      <c r="I28" s="54">
        <v>0</v>
      </c>
      <c r="J28" s="52">
        <f>IF(I28=0,0,TRUNC(56.0211*((I28-1.5)^1.05)))</f>
        <v>0</v>
      </c>
      <c r="K28" s="51">
        <v>32.6</v>
      </c>
      <c r="L28" s="52">
        <f t="shared" si="1"/>
        <v>302</v>
      </c>
      <c r="M28" s="61"/>
      <c r="N28" s="54">
        <v>0</v>
      </c>
      <c r="O28" s="52">
        <f>IF(N28=0,0,TRUNC(0.188807*(((N28*100)-210)^1.41)))</f>
        <v>0</v>
      </c>
      <c r="P28" s="54">
        <v>13.57</v>
      </c>
      <c r="Q28" s="52">
        <f t="shared" si="2"/>
        <v>171</v>
      </c>
      <c r="R28" s="56">
        <v>3</v>
      </c>
      <c r="S28" s="51">
        <v>32.6</v>
      </c>
      <c r="T28" s="52">
        <f t="shared" si="3"/>
        <v>122</v>
      </c>
      <c r="U28" s="57">
        <f t="shared" si="4"/>
        <v>1197</v>
      </c>
    </row>
    <row r="29" spans="1:21" ht="15" customHeight="1" thickBot="1">
      <c r="A29" s="58">
        <v>23</v>
      </c>
      <c r="B29" s="59">
        <v>29</v>
      </c>
      <c r="C29" s="60" t="s">
        <v>51</v>
      </c>
      <c r="D29" s="60" t="s">
        <v>52</v>
      </c>
      <c r="E29" s="51">
        <v>17.899999999999999</v>
      </c>
      <c r="F29" s="52">
        <f>IF(E29=0,0,VLOOKUP(E29,[1]Tables!$A$3:$B$152,2,TRUE))</f>
        <v>269</v>
      </c>
      <c r="G29" s="53">
        <v>3.73</v>
      </c>
      <c r="H29" s="52">
        <f t="shared" si="0"/>
        <v>248</v>
      </c>
      <c r="I29" s="54">
        <v>0</v>
      </c>
      <c r="J29" s="52">
        <f>IF(I29=0,0,TRUNC(56.0211*((I29-1.5)^1.05)))</f>
        <v>0</v>
      </c>
      <c r="K29" s="51">
        <v>31.6</v>
      </c>
      <c r="L29" s="52">
        <f t="shared" si="1"/>
        <v>361</v>
      </c>
      <c r="M29" s="61"/>
      <c r="N29" s="54">
        <v>0</v>
      </c>
      <c r="O29" s="52">
        <f>IF(N29=0,0,TRUNC(0.188807*(((N29*100)-210)^1.41)))</f>
        <v>0</v>
      </c>
      <c r="P29" s="54">
        <v>13.73</v>
      </c>
      <c r="Q29" s="52">
        <f t="shared" si="2"/>
        <v>173</v>
      </c>
      <c r="R29" s="56">
        <v>3</v>
      </c>
      <c r="S29" s="51">
        <v>29.4</v>
      </c>
      <c r="T29" s="52">
        <f t="shared" si="3"/>
        <v>141</v>
      </c>
      <c r="U29" s="57">
        <f t="shared" si="4"/>
        <v>1192</v>
      </c>
    </row>
    <row r="30" spans="1:21" ht="15" customHeight="1" thickBot="1">
      <c r="A30" s="58">
        <v>24</v>
      </c>
      <c r="B30" s="59">
        <v>15</v>
      </c>
      <c r="C30" s="60" t="s">
        <v>53</v>
      </c>
      <c r="D30" s="60" t="s">
        <v>40</v>
      </c>
      <c r="E30" s="51">
        <v>19.5</v>
      </c>
      <c r="F30" s="52">
        <f>IF(E30=0,0,VLOOKUP(E30,[1]Tables!$A$3:$B$152,2,TRUE))</f>
        <v>180</v>
      </c>
      <c r="G30" s="53">
        <v>3.66</v>
      </c>
      <c r="H30" s="52">
        <f t="shared" si="0"/>
        <v>233</v>
      </c>
      <c r="I30" s="54">
        <v>0</v>
      </c>
      <c r="J30" s="52">
        <f>IF(I30=0,0,TRUNC(56.0211*((I30-1.5)^1.05)))</f>
        <v>0</v>
      </c>
      <c r="K30" s="51">
        <v>30.2</v>
      </c>
      <c r="L30" s="52">
        <f t="shared" si="1"/>
        <v>452</v>
      </c>
      <c r="M30" s="61"/>
      <c r="N30" s="54">
        <v>0</v>
      </c>
      <c r="O30" s="52">
        <f>IF(N30=0,0,TRUNC(0.188807*(((N30*100)-210)^1.41)))</f>
        <v>0</v>
      </c>
      <c r="P30" s="54">
        <v>11.52</v>
      </c>
      <c r="Q30" s="52">
        <f t="shared" si="2"/>
        <v>133</v>
      </c>
      <c r="R30" s="56">
        <v>3</v>
      </c>
      <c r="S30" s="51">
        <v>21.4</v>
      </c>
      <c r="T30" s="52">
        <f t="shared" si="3"/>
        <v>192</v>
      </c>
      <c r="U30" s="57">
        <f t="shared" si="4"/>
        <v>1190</v>
      </c>
    </row>
    <row r="31" spans="1:21" ht="15" customHeight="1" thickBot="1">
      <c r="A31" s="58">
        <v>25</v>
      </c>
      <c r="B31" s="59">
        <v>23</v>
      </c>
      <c r="C31" s="60" t="s">
        <v>54</v>
      </c>
      <c r="D31" s="60" t="s">
        <v>28</v>
      </c>
      <c r="E31" s="51">
        <v>20.7</v>
      </c>
      <c r="F31" s="52">
        <f>IF(E31=0,0,VLOOKUP(E31,[1]Tables!$A$3:$B$152,2,TRUE))</f>
        <v>122</v>
      </c>
      <c r="G31" s="53">
        <v>3.07</v>
      </c>
      <c r="H31" s="52">
        <f t="shared" si="0"/>
        <v>119</v>
      </c>
      <c r="I31" s="54"/>
      <c r="J31" s="55"/>
      <c r="K31" s="51">
        <v>34</v>
      </c>
      <c r="L31" s="52">
        <f t="shared" si="1"/>
        <v>227</v>
      </c>
      <c r="M31" s="55"/>
      <c r="N31" s="54"/>
      <c r="O31" s="55"/>
      <c r="P31" s="54">
        <v>11.73</v>
      </c>
      <c r="Q31" s="52">
        <f t="shared" si="2"/>
        <v>137</v>
      </c>
      <c r="R31" s="56">
        <v>3</v>
      </c>
      <c r="S31" s="51">
        <v>35.4</v>
      </c>
      <c r="T31" s="52">
        <f t="shared" si="3"/>
        <v>107</v>
      </c>
      <c r="U31" s="57">
        <f t="shared" si="4"/>
        <v>712</v>
      </c>
    </row>
    <row r="32" spans="1:21" ht="15" customHeight="1" thickBot="1">
      <c r="A32" s="58">
        <v>26</v>
      </c>
      <c r="B32" s="59">
        <v>24</v>
      </c>
      <c r="C32" s="60" t="s">
        <v>55</v>
      </c>
      <c r="D32" s="60" t="s">
        <v>28</v>
      </c>
      <c r="E32" s="64">
        <v>19.2</v>
      </c>
      <c r="F32" s="65">
        <f>IF(E32=0,0,VLOOKUP(E32,[1]Tables!$A$3:$B$152,2,TRUE))</f>
        <v>196</v>
      </c>
      <c r="G32" s="66">
        <v>3.19</v>
      </c>
      <c r="H32" s="65">
        <f t="shared" si="0"/>
        <v>140</v>
      </c>
      <c r="I32" s="67"/>
      <c r="J32" s="68"/>
      <c r="K32" s="69">
        <v>36.200000000000003</v>
      </c>
      <c r="L32" s="65">
        <f t="shared" si="1"/>
        <v>130</v>
      </c>
      <c r="M32" s="68"/>
      <c r="N32" s="67"/>
      <c r="O32" s="68"/>
      <c r="P32" s="67">
        <v>8.9600000000000009</v>
      </c>
      <c r="Q32" s="65">
        <f t="shared" si="2"/>
        <v>88</v>
      </c>
      <c r="R32" s="70">
        <v>3</v>
      </c>
      <c r="S32" s="69">
        <v>34.200000000000003</v>
      </c>
      <c r="T32" s="65">
        <f t="shared" si="3"/>
        <v>113</v>
      </c>
      <c r="U32" s="71">
        <f t="shared" si="4"/>
        <v>667</v>
      </c>
    </row>
    <row r="33" spans="1:21" ht="15" customHeight="1" thickBot="1">
      <c r="A33" s="58">
        <v>27</v>
      </c>
      <c r="B33" s="59">
        <v>22</v>
      </c>
      <c r="C33" s="60" t="s">
        <v>56</v>
      </c>
      <c r="D33" s="60" t="s">
        <v>28</v>
      </c>
      <c r="E33" s="64">
        <v>33.700000000000003</v>
      </c>
      <c r="F33" s="65">
        <v>0</v>
      </c>
      <c r="G33" s="66">
        <v>3.16</v>
      </c>
      <c r="H33" s="52">
        <f t="shared" si="0"/>
        <v>135</v>
      </c>
      <c r="I33" s="67"/>
      <c r="J33" s="68"/>
      <c r="K33" s="69">
        <v>34.6</v>
      </c>
      <c r="L33" s="65">
        <f t="shared" si="1"/>
        <v>198</v>
      </c>
      <c r="M33" s="68"/>
      <c r="N33" s="67"/>
      <c r="O33" s="68"/>
      <c r="P33" s="67">
        <v>9.6199999999999992</v>
      </c>
      <c r="Q33" s="65">
        <f t="shared" si="2"/>
        <v>99</v>
      </c>
      <c r="R33" s="70">
        <v>3</v>
      </c>
      <c r="S33" s="69">
        <v>26.3</v>
      </c>
      <c r="T33" s="65">
        <f t="shared" si="3"/>
        <v>160</v>
      </c>
      <c r="U33" s="71">
        <f t="shared" si="4"/>
        <v>592</v>
      </c>
    </row>
  </sheetData>
  <mergeCells count="1">
    <mergeCell ref="B3:D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RM plc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hdavies</dc:creator>
  <cp:lastModifiedBy>dgp</cp:lastModifiedBy>
  <dcterms:created xsi:type="dcterms:W3CDTF">2013-05-07T09:30:37Z</dcterms:created>
  <dcterms:modified xsi:type="dcterms:W3CDTF">2013-05-09T07:10:14Z</dcterms:modified>
</cp:coreProperties>
</file>